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CIC\MAESTRIA 2018\HORARIOS\2018-3\"/>
    </mc:Choice>
  </mc:AlternateContent>
  <bookViews>
    <workbookView xWindow="0" yWindow="0" windowWidth="20490" windowHeight="7665" tabRatio="464"/>
  </bookViews>
  <sheets>
    <sheet name="Preinscripción" sheetId="1" r:id="rId1"/>
  </sheets>
  <definedNames>
    <definedName name="_xlnm.Print_Area" localSheetId="0">Preinscripción!$A$1:$AZ$53</definedName>
    <definedName name="CODIGO">Preinscripción!$BU$9:$BU$37</definedName>
  </definedNames>
  <calcPr calcId="162913"/>
</workbook>
</file>

<file path=xl/calcChain.xml><?xml version="1.0" encoding="utf-8"?>
<calcChain xmlns="http://schemas.openxmlformats.org/spreadsheetml/2006/main">
  <c r="AJ31" i="1" l="1"/>
  <c r="AJ32" i="1"/>
  <c r="AJ33" i="1"/>
  <c r="AJ34" i="1"/>
  <c r="AJ30" i="1"/>
  <c r="X31" i="1"/>
  <c r="X32" i="1"/>
  <c r="X33" i="1"/>
  <c r="X34" i="1"/>
  <c r="X30" i="1"/>
  <c r="AL44" i="1" l="1"/>
  <c r="V23" i="1"/>
  <c r="V24" i="1"/>
  <c r="V25" i="1"/>
  <c r="V26" i="1"/>
  <c r="V22" i="1"/>
  <c r="J44" i="1" l="1"/>
  <c r="BY18" i="1" l="1"/>
  <c r="BY19" i="1"/>
  <c r="BY20" i="1"/>
  <c r="BY21" i="1"/>
  <c r="BY17" i="1"/>
  <c r="BY14" i="1"/>
  <c r="BY11" i="1"/>
  <c r="BY12" i="1"/>
  <c r="BY13" i="1"/>
  <c r="BY10" i="1"/>
  <c r="AK38" i="1" l="1"/>
  <c r="J46" i="1" l="1"/>
  <c r="Z45" i="1"/>
  <c r="Z46" i="1" s="1"/>
  <c r="AL46" i="1" s="1"/>
  <c r="J45" i="1"/>
  <c r="A39" i="1"/>
  <c r="BO34" i="1"/>
  <c r="BY28" i="1"/>
  <c r="M37" i="1" s="1"/>
  <c r="T28" i="1"/>
  <c r="F9" i="1"/>
  <c r="BY24" i="1" l="1"/>
  <c r="BY32" i="1" s="1"/>
  <c r="AL45" i="1"/>
  <c r="BO41" i="1" l="1"/>
  <c r="BP41" i="1"/>
  <c r="BQ41" i="1"/>
  <c r="BP40" i="1"/>
  <c r="BO39" i="1"/>
  <c r="AB38" i="1"/>
  <c r="BO40" i="1"/>
</calcChain>
</file>

<file path=xl/comments1.xml><?xml version="1.0" encoding="utf-8"?>
<comments xmlns="http://schemas.openxmlformats.org/spreadsheetml/2006/main">
  <authors>
    <author/>
  </authors>
  <commentList>
    <comment ref="T20" authorId="0" shapeId="0">
      <text>
        <r>
          <rPr>
            <b/>
            <sz val="8"/>
            <color rgb="FF000000"/>
            <rFont val="Tahoma"/>
            <family val="2"/>
            <charset val="1"/>
          </rPr>
          <t>Maestría:</t>
        </r>
        <r>
          <rPr>
            <sz val="8"/>
            <color rgb="FF000000"/>
            <rFont val="Tahoma"/>
            <family val="2"/>
            <charset val="1"/>
          </rPr>
          <t>Debe elegir el Pensum el cual esta cursando.</t>
        </r>
      </text>
    </comment>
    <comment ref="T28" authorId="0" shapeId="0">
      <text>
        <r>
          <rPr>
            <b/>
            <sz val="8"/>
            <color rgb="FF000000"/>
            <rFont val="Tahoma"/>
            <family val="2"/>
            <charset val="1"/>
          </rPr>
          <t>Maestría:</t>
        </r>
        <r>
          <rPr>
            <sz val="8"/>
            <color rgb="FF000000"/>
            <rFont val="Tahoma"/>
            <family val="2"/>
            <charset val="1"/>
          </rPr>
          <t>Debe elegir el Pensum el cual esta cursando.</t>
        </r>
      </text>
    </comment>
  </commentList>
</comments>
</file>

<file path=xl/sharedStrings.xml><?xml version="1.0" encoding="utf-8"?>
<sst xmlns="http://schemas.openxmlformats.org/spreadsheetml/2006/main" count="134" uniqueCount="125">
  <si>
    <t>Universidad Distrital Francisco José de Caldas</t>
  </si>
  <si>
    <t>Facultad de Ingeniería</t>
  </si>
  <si>
    <t>Maestría en Ciencias de la Información y las Comunicaciones</t>
  </si>
  <si>
    <t>FORMATO PREINSCRIPCIÓN DE MATERIAS</t>
  </si>
  <si>
    <t>Teleinformática</t>
  </si>
  <si>
    <t>Investigación</t>
  </si>
  <si>
    <t>Periodo Académico</t>
  </si>
  <si>
    <t>I</t>
  </si>
  <si>
    <t>II</t>
  </si>
  <si>
    <t>III</t>
  </si>
  <si>
    <t>Sistemas de Información</t>
  </si>
  <si>
    <t>Profundización</t>
  </si>
  <si>
    <t>Geomática</t>
  </si>
  <si>
    <t>No.</t>
  </si>
  <si>
    <t>ASIGNATURA</t>
  </si>
  <si>
    <t>CODIGO</t>
  </si>
  <si>
    <t>CREDITOS</t>
  </si>
  <si>
    <t>Fecha</t>
  </si>
  <si>
    <t>Enfasis</t>
  </si>
  <si>
    <t>Ingeniería de Software</t>
  </si>
  <si>
    <t>Seminario de investigación</t>
  </si>
  <si>
    <t>Codigo</t>
  </si>
  <si>
    <t>Herramientas matemáticas para el manejo de la información</t>
  </si>
  <si>
    <t>BUSQUEDA MATERIAS VISTAS</t>
  </si>
  <si>
    <t>Grupo</t>
  </si>
  <si>
    <t>Modalidad</t>
  </si>
  <si>
    <t>Informática</t>
  </si>
  <si>
    <t>Datos Personales</t>
  </si>
  <si>
    <t>C.C.</t>
  </si>
  <si>
    <t>Tesis I</t>
  </si>
  <si>
    <t>Primer Apellido</t>
  </si>
  <si>
    <t>Segundo Apellido</t>
  </si>
  <si>
    <t>Nombre(s)</t>
  </si>
  <si>
    <t>Numero de Identificación</t>
  </si>
  <si>
    <t>C.E.</t>
  </si>
  <si>
    <t>Tesis II (Plan Nuevo)</t>
  </si>
  <si>
    <t>T.I.</t>
  </si>
  <si>
    <t>Tesis II (Plan Antiguo)</t>
  </si>
  <si>
    <t>Direccion a donde se le pueda enviar información</t>
  </si>
  <si>
    <t>Telefono Residencia</t>
  </si>
  <si>
    <t>Tipo de Documento</t>
  </si>
  <si>
    <t>Defensa de tesis II (Plan Antiguo)</t>
  </si>
  <si>
    <t>Redes</t>
  </si>
  <si>
    <t>Correo Electronico</t>
  </si>
  <si>
    <t>Celular</t>
  </si>
  <si>
    <t>Telefono Oficina</t>
  </si>
  <si>
    <t>A que EPS esta Afiliado</t>
  </si>
  <si>
    <t>Pensum Antiguo</t>
  </si>
  <si>
    <t>Procesos estocásticos</t>
  </si>
  <si>
    <t>BUSQUEDA MATERIAS A CURSAR</t>
  </si>
  <si>
    <t>Pensum Nuevo</t>
  </si>
  <si>
    <t>Comunicaciones</t>
  </si>
  <si>
    <t>Redes móviles celulares</t>
  </si>
  <si>
    <t>Notas del Semestre Anterior</t>
  </si>
  <si>
    <t>Aplicaciones sobre internet/ la Nube</t>
  </si>
  <si>
    <t>Asignatura</t>
  </si>
  <si>
    <t>Nota</t>
  </si>
  <si>
    <t>Observaciones</t>
  </si>
  <si>
    <t>Modelamiento y simulación de redes</t>
  </si>
  <si>
    <t>Sin Descuentos</t>
  </si>
  <si>
    <t>-</t>
  </si>
  <si>
    <t>Bases de datos espaciales</t>
  </si>
  <si>
    <t>Big data</t>
  </si>
  <si>
    <t>Egresado UD</t>
  </si>
  <si>
    <t>Fotocopia de Acta de Grado</t>
  </si>
  <si>
    <t>Análisis espacial</t>
  </si>
  <si>
    <t>Monitoria UD</t>
  </si>
  <si>
    <t>Certificación de Monitoria</t>
  </si>
  <si>
    <t>Métodos avanzados en análisis de imágenes</t>
  </si>
  <si>
    <t>COSTO</t>
  </si>
  <si>
    <t>Mejor ECAES</t>
  </si>
  <si>
    <t>Certificación Mejor ECAES</t>
  </si>
  <si>
    <t>Servicios geográficos web</t>
  </si>
  <si>
    <t>Becado</t>
  </si>
  <si>
    <t>Certificación Beca</t>
  </si>
  <si>
    <t>Sistemas de posicionamiento geodésico</t>
  </si>
  <si>
    <t>SALARIO MLV</t>
  </si>
  <si>
    <t>Profesor UD</t>
  </si>
  <si>
    <t>Certificación Oficina de Docencia</t>
  </si>
  <si>
    <t>Ingeniería de software I</t>
  </si>
  <si>
    <t>Asignaturas a cursar</t>
  </si>
  <si>
    <t>Beneficiario</t>
  </si>
  <si>
    <t>Certificación Recursos Humanos</t>
  </si>
  <si>
    <t>Ingeniería de software II</t>
  </si>
  <si>
    <t>BUSQUEDA DESCUENTO</t>
  </si>
  <si>
    <t>Creditos</t>
  </si>
  <si>
    <t>Bases de satos</t>
  </si>
  <si>
    <t>Tendencias en ingeniería de software</t>
  </si>
  <si>
    <t>SI</t>
  </si>
  <si>
    <t>Patrones y arquitectura de software</t>
  </si>
  <si>
    <t>NO</t>
  </si>
  <si>
    <t>VALOR FINAL</t>
  </si>
  <si>
    <t>Mineria de datos</t>
  </si>
  <si>
    <t>Descuento VOTO</t>
  </si>
  <si>
    <t>Redes ópticas</t>
  </si>
  <si>
    <t>TOTAL DE CREDITOS</t>
  </si>
  <si>
    <t>Matemáticas avanzadas y geoprocesamiento</t>
  </si>
  <si>
    <t>Descuentos y Financiacion</t>
  </si>
  <si>
    <t>FINANCIAMIENTO</t>
  </si>
  <si>
    <t>Valor de la Matricula</t>
  </si>
  <si>
    <t>Anexos</t>
  </si>
  <si>
    <t>INTERES</t>
  </si>
  <si>
    <t>Certificado Electoral</t>
  </si>
  <si>
    <t>Contado</t>
  </si>
  <si>
    <t>CUOTAS</t>
  </si>
  <si>
    <t>Este valor es aproximado.</t>
  </si>
  <si>
    <t>Reintegro</t>
  </si>
  <si>
    <t>Crédito ICETEX</t>
  </si>
  <si>
    <t>RECIBOS</t>
  </si>
  <si>
    <t>Valor Ordinario</t>
  </si>
  <si>
    <t>Fecha Ordinaria</t>
  </si>
  <si>
    <t>Fecha Extra Ordinaria</t>
  </si>
  <si>
    <t>Primera Cuota</t>
  </si>
  <si>
    <t>Segunda Cuota</t>
  </si>
  <si>
    <t>Tercera Couta</t>
  </si>
  <si>
    <t>Coordinador del Programa</t>
  </si>
  <si>
    <t>Estudiante</t>
  </si>
  <si>
    <t>Inteligencia computacional</t>
  </si>
  <si>
    <t>Calidad de Servicio y encaminamiento avanzado</t>
  </si>
  <si>
    <t>x</t>
  </si>
  <si>
    <t>Director de Proyecto</t>
  </si>
  <si>
    <t>Sistemas De Determinación Y Control De Actitud Satelital</t>
  </si>
  <si>
    <t>Ingenieria de Software Basada en Componentes</t>
  </si>
  <si>
    <t>Teoria de sistemas complejos</t>
  </si>
  <si>
    <t>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</si>
</sst>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 &quot;* #,##0.00_);_(&quot;$ &quot;* \(#,##0.00\);_(&quot;$ &quot;* \-??_);_(@_)"/>
    <numFmt numFmtId="165" formatCode="_ &quot;$ &quot;* #,##0.00_ ;_ &quot;$ &quot;* \-#,##0.00_ ;_ &quot;$ &quot;* \-??_ ;_ @_ "/>
    <numFmt numFmtId="166" formatCode="&quot;$ &quot;#,##0"/>
    <numFmt numFmtId="167" formatCode="d&quot; de &quot;mmmm&quot; de &quot;yyyy;@"/>
  </numFmts>
  <fonts count="28" x14ac:knownFonts="1">
    <font>
      <sz val="11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b/>
      <sz val="16"/>
      <name val="Tahoma"/>
      <family val="2"/>
      <charset val="1"/>
    </font>
    <font>
      <b/>
      <sz val="14"/>
      <name val="Tahoma"/>
      <family val="2"/>
      <charset val="1"/>
    </font>
    <font>
      <b/>
      <sz val="11"/>
      <color rgb="FF000000"/>
      <name val="Calibri"/>
      <family val="2"/>
      <charset val="1"/>
    </font>
    <font>
      <b/>
      <sz val="12"/>
      <name val="Tahoma"/>
      <family val="2"/>
      <charset val="1"/>
    </font>
    <font>
      <b/>
      <sz val="10"/>
      <name val="Arial"/>
      <family val="2"/>
      <charset val="1"/>
    </font>
    <font>
      <sz val="8"/>
      <name val="Arial"/>
      <family val="2"/>
      <charset val="1"/>
    </font>
    <font>
      <b/>
      <i/>
      <sz val="10"/>
      <name val="Tahoma"/>
      <family val="2"/>
      <charset val="1"/>
    </font>
    <font>
      <i/>
      <sz val="8"/>
      <name val="Arial"/>
      <family val="2"/>
      <charset val="1"/>
    </font>
    <font>
      <sz val="10"/>
      <name val="Arial"/>
      <family val="2"/>
      <charset val="1"/>
    </font>
    <font>
      <b/>
      <sz val="11"/>
      <name val="Arial"/>
      <family val="2"/>
      <charset val="1"/>
    </font>
    <font>
      <sz val="10"/>
      <color rgb="FF000000"/>
      <name val="Calibri"/>
      <family val="2"/>
      <charset val="1"/>
    </font>
    <font>
      <b/>
      <i/>
      <sz val="11"/>
      <color rgb="FF000000"/>
      <name val="Calibri"/>
      <family val="2"/>
      <charset val="1"/>
    </font>
    <font>
      <sz val="10"/>
      <name val="Tahoma"/>
      <family val="2"/>
      <charset val="1"/>
    </font>
    <font>
      <i/>
      <sz val="9"/>
      <name val="Tahoma"/>
      <family val="2"/>
      <charset val="1"/>
    </font>
    <font>
      <sz val="9"/>
      <name val="Tahoma"/>
      <family val="2"/>
      <charset val="1"/>
    </font>
    <font>
      <sz val="9"/>
      <name val="Arial"/>
      <family val="2"/>
      <charset val="1"/>
    </font>
    <font>
      <u/>
      <sz val="10"/>
      <color rgb="FF0000FF"/>
      <name val="Arial"/>
      <family val="2"/>
      <charset val="1"/>
    </font>
    <font>
      <u/>
      <sz val="10"/>
      <color rgb="FF0000FF"/>
      <name val="Tahoma"/>
      <family val="2"/>
      <charset val="1"/>
    </font>
    <font>
      <sz val="8"/>
      <color rgb="FF000000"/>
      <name val="Arial"/>
      <family val="2"/>
      <charset val="1"/>
    </font>
    <font>
      <b/>
      <sz val="10"/>
      <name val="Tahoma"/>
      <family val="2"/>
      <charset val="1"/>
    </font>
    <font>
      <sz val="8"/>
      <name val="Tahoma"/>
      <family val="2"/>
      <charset val="1"/>
    </font>
    <font>
      <sz val="9"/>
      <color rgb="FF000000"/>
      <name val="Calibri"/>
      <family val="2"/>
      <charset val="1"/>
    </font>
    <font>
      <b/>
      <sz val="9"/>
      <name val="Tahoma"/>
      <family val="2"/>
      <charset val="1"/>
    </font>
    <font>
      <b/>
      <sz val="8"/>
      <color rgb="FF000000"/>
      <name val="Tahoma"/>
      <family val="2"/>
      <charset val="1"/>
    </font>
    <font>
      <sz val="8"/>
      <color rgb="FF000000"/>
      <name val="Tahoma"/>
      <family val="2"/>
      <charset val="1"/>
    </font>
    <font>
      <sz val="11"/>
      <color rgb="FF000000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FAC090"/>
        <bgColor rgb="FFC4BD97"/>
      </patternFill>
    </fill>
    <fill>
      <patternFill patternType="solid">
        <fgColor rgb="FFCCFFFF"/>
        <bgColor rgb="FFCCFFFF"/>
      </patternFill>
    </fill>
    <fill>
      <patternFill patternType="solid">
        <fgColor rgb="FFC4BD97"/>
        <bgColor rgb="FFB3A2C7"/>
      </patternFill>
    </fill>
    <fill>
      <patternFill patternType="solid">
        <fgColor rgb="FFB3A2C7"/>
        <bgColor rgb="FF9999FF"/>
      </patternFill>
    </fill>
    <fill>
      <patternFill patternType="solid">
        <fgColor rgb="FF0070C0"/>
        <bgColor rgb="FF008080"/>
      </patternFill>
    </fill>
    <fill>
      <patternFill patternType="solid">
        <fgColor rgb="FF00B050"/>
        <bgColor rgb="FF008080"/>
      </patternFill>
    </fill>
    <fill>
      <patternFill patternType="solid">
        <fgColor rgb="FFFF0000"/>
        <bgColor rgb="FF993300"/>
      </patternFill>
    </fill>
    <fill>
      <patternFill patternType="solid">
        <fgColor rgb="FFE46C0A"/>
        <bgColor rgb="FFFF9900"/>
      </patternFill>
    </fill>
    <fill>
      <patternFill patternType="solid">
        <fgColor rgb="FFFFFFFF"/>
        <bgColor rgb="FFFFFFCC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medium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ck">
        <color auto="1"/>
      </right>
      <top style="double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9" fontId="27" fillId="0" borderId="0" applyBorder="0" applyProtection="0"/>
    <xf numFmtId="0" fontId="18" fillId="0" borderId="0" applyBorder="0" applyProtection="0"/>
  </cellStyleXfs>
  <cellXfs count="154"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2" fillId="0" borderId="0" xfId="0" applyFont="1" applyAlignment="1" applyProtection="1"/>
    <xf numFmtId="0" fontId="3" fillId="0" borderId="0" xfId="0" applyFont="1" applyAlignment="1" applyProtection="1"/>
    <xf numFmtId="0" fontId="4" fillId="0" borderId="0" xfId="0" applyFont="1" applyBorder="1" applyAlignment="1" applyProtection="1"/>
    <xf numFmtId="0" fontId="5" fillId="0" borderId="0" xfId="0" applyFont="1" applyAlignment="1" applyProtection="1"/>
    <xf numFmtId="0" fontId="6" fillId="0" borderId="0" xfId="0" applyFont="1" applyAlignment="1" applyProtection="1"/>
    <xf numFmtId="0" fontId="7" fillId="0" borderId="1" xfId="0" applyFont="1" applyBorder="1" applyProtection="1"/>
    <xf numFmtId="0" fontId="7" fillId="0" borderId="0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6" fillId="0" borderId="4" xfId="0" applyFont="1" applyBorder="1" applyAlignment="1" applyProtection="1">
      <alignment horizontal="center"/>
    </xf>
    <xf numFmtId="0" fontId="7" fillId="0" borderId="6" xfId="0" applyFont="1" applyBorder="1" applyProtection="1"/>
    <xf numFmtId="0" fontId="7" fillId="0" borderId="7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7" fillId="0" borderId="7" xfId="0" applyFont="1" applyBorder="1" applyProtection="1"/>
    <xf numFmtId="0" fontId="7" fillId="0" borderId="1" xfId="0" applyFont="1" applyBorder="1" applyAlignment="1" applyProtection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2" borderId="8" xfId="0" applyFont="1" applyFill="1" applyBorder="1" applyAlignment="1" applyProtection="1">
      <alignment horizontal="center" vertical="center"/>
    </xf>
    <xf numFmtId="0" fontId="1" fillId="0" borderId="8" xfId="0" applyFont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14" fillId="0" borderId="1" xfId="0" applyFont="1" applyBorder="1" applyProtection="1"/>
    <xf numFmtId="0" fontId="14" fillId="0" borderId="0" xfId="0" applyFont="1" applyBorder="1" applyAlignment="1" applyProtection="1">
      <alignment horizontal="center"/>
    </xf>
    <xf numFmtId="0" fontId="7" fillId="4" borderId="8" xfId="0" applyFont="1" applyFill="1" applyBorder="1" applyAlignment="1" applyProtection="1">
      <alignment horizontal="center" vertical="center"/>
    </xf>
    <xf numFmtId="0" fontId="14" fillId="0" borderId="6" xfId="0" applyFont="1" applyBorder="1" applyProtection="1"/>
    <xf numFmtId="0" fontId="14" fillId="0" borderId="7" xfId="0" applyFont="1" applyBorder="1" applyProtection="1"/>
    <xf numFmtId="0" fontId="7" fillId="5" borderId="8" xfId="0" applyFont="1" applyFill="1" applyBorder="1" applyAlignment="1" applyProtection="1">
      <alignment horizontal="center" vertical="center"/>
    </xf>
    <xf numFmtId="0" fontId="17" fillId="0" borderId="8" xfId="0" applyFont="1" applyBorder="1" applyAlignment="1" applyProtection="1">
      <alignment vertical="center"/>
    </xf>
    <xf numFmtId="0" fontId="14" fillId="0" borderId="8" xfId="0" applyFont="1" applyBorder="1" applyAlignment="1" applyProtection="1">
      <alignment horizontal="center" vertical="center"/>
    </xf>
    <xf numFmtId="0" fontId="1" fillId="0" borderId="8" xfId="0" applyFont="1" applyBorder="1" applyAlignment="1">
      <alignment horizontal="center"/>
    </xf>
    <xf numFmtId="0" fontId="7" fillId="6" borderId="8" xfId="0" applyFont="1" applyFill="1" applyBorder="1" applyAlignment="1" applyProtection="1">
      <alignment horizontal="center" vertical="center"/>
    </xf>
    <xf numFmtId="0" fontId="20" fillId="6" borderId="8" xfId="0" applyFont="1" applyFill="1" applyBorder="1" applyAlignment="1" applyProtection="1">
      <alignment horizontal="center" vertical="center"/>
    </xf>
    <xf numFmtId="0" fontId="14" fillId="0" borderId="8" xfId="2" applyNumberFormat="1" applyFont="1" applyBorder="1" applyAlignment="1" applyProtection="1">
      <alignment horizontal="center"/>
    </xf>
    <xf numFmtId="0" fontId="20" fillId="7" borderId="8" xfId="0" applyFont="1" applyFill="1" applyBorder="1" applyAlignment="1" applyProtection="1">
      <alignment horizontal="center" vertical="center"/>
    </xf>
    <xf numFmtId="0" fontId="22" fillId="0" borderId="8" xfId="0" applyFont="1" applyBorder="1" applyProtection="1"/>
    <xf numFmtId="0" fontId="0" fillId="0" borderId="8" xfId="0" applyFont="1" applyBorder="1"/>
    <xf numFmtId="4" fontId="0" fillId="0" borderId="8" xfId="0" applyNumberFormat="1" applyBorder="1"/>
    <xf numFmtId="0" fontId="23" fillId="0" borderId="8" xfId="0" applyFont="1" applyBorder="1"/>
    <xf numFmtId="3" fontId="14" fillId="0" borderId="8" xfId="0" applyNumberFormat="1" applyFont="1" applyBorder="1" applyAlignment="1" applyProtection="1">
      <alignment horizontal="center"/>
    </xf>
    <xf numFmtId="0" fontId="7" fillId="8" borderId="8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 applyProtection="1">
      <alignment horizontal="center"/>
    </xf>
    <xf numFmtId="0" fontId="0" fillId="0" borderId="6" xfId="0" applyBorder="1" applyAlignment="1">
      <alignment horizontal="center"/>
    </xf>
    <xf numFmtId="0" fontId="14" fillId="0" borderId="7" xfId="0" applyFont="1" applyBorder="1" applyAlignment="1" applyProtection="1">
      <alignment horizontal="center"/>
    </xf>
    <xf numFmtId="0" fontId="0" fillId="0" borderId="7" xfId="0" applyBorder="1" applyAlignment="1">
      <alignment horizontal="center"/>
    </xf>
    <xf numFmtId="0" fontId="20" fillId="9" borderId="8" xfId="0" applyFont="1" applyFill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0" fontId="14" fillId="0" borderId="0" xfId="0" applyFont="1" applyAlignment="1" applyProtection="1"/>
    <xf numFmtId="0" fontId="14" fillId="0" borderId="0" xfId="0" applyFont="1" applyProtection="1"/>
    <xf numFmtId="0" fontId="0" fillId="10" borderId="0" xfId="0" applyFill="1"/>
    <xf numFmtId="0" fontId="0" fillId="0" borderId="8" xfId="0" applyBorder="1"/>
    <xf numFmtId="0" fontId="1" fillId="0" borderId="6" xfId="0" applyFont="1" applyFill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0" fontId="14" fillId="0" borderId="10" xfId="0" applyFont="1" applyBorder="1" applyAlignment="1" applyProtection="1">
      <alignment horizontal="center"/>
    </xf>
    <xf numFmtId="0" fontId="14" fillId="0" borderId="58" xfId="0" applyFont="1" applyBorder="1" applyAlignment="1" applyProtection="1">
      <alignment horizontal="center"/>
    </xf>
    <xf numFmtId="0" fontId="16" fillId="0" borderId="51" xfId="0" applyFont="1" applyBorder="1" applyAlignment="1" applyProtection="1">
      <alignment horizontal="center"/>
    </xf>
    <xf numFmtId="166" fontId="16" fillId="0" borderId="1" xfId="0" applyNumberFormat="1" applyFont="1" applyBorder="1" applyAlignment="1" applyProtection="1">
      <alignment horizontal="center"/>
    </xf>
    <xf numFmtId="167" fontId="22" fillId="0" borderId="1" xfId="0" applyNumberFormat="1" applyFont="1" applyBorder="1" applyAlignment="1" applyProtection="1">
      <alignment horizontal="center"/>
    </xf>
    <xf numFmtId="167" fontId="22" fillId="0" borderId="52" xfId="0" applyNumberFormat="1" applyFont="1" applyBorder="1" applyAlignment="1" applyProtection="1">
      <alignment horizontal="center"/>
    </xf>
    <xf numFmtId="0" fontId="14" fillId="0" borderId="53" xfId="0" applyFont="1" applyBorder="1" applyAlignment="1" applyProtection="1">
      <alignment horizontal="center"/>
    </xf>
    <xf numFmtId="0" fontId="14" fillId="0" borderId="12" xfId="0" applyFont="1" applyBorder="1" applyAlignment="1" applyProtection="1">
      <alignment horizontal="center"/>
    </xf>
    <xf numFmtId="0" fontId="14" fillId="0" borderId="0" xfId="0" applyFont="1" applyBorder="1" applyAlignment="1" applyProtection="1">
      <alignment horizontal="center"/>
    </xf>
    <xf numFmtId="0" fontId="14" fillId="0" borderId="54" xfId="0" applyFont="1" applyBorder="1" applyAlignment="1" applyProtection="1">
      <alignment horizontal="center"/>
    </xf>
    <xf numFmtId="0" fontId="14" fillId="0" borderId="55" xfId="0" applyFont="1" applyBorder="1" applyAlignment="1" applyProtection="1">
      <alignment horizontal="center"/>
    </xf>
    <xf numFmtId="0" fontId="14" fillId="0" borderId="56" xfId="0" applyFont="1" applyBorder="1" applyAlignment="1" applyProtection="1">
      <alignment horizontal="center"/>
    </xf>
    <xf numFmtId="0" fontId="14" fillId="0" borderId="57" xfId="0" applyFont="1" applyBorder="1" applyAlignment="1" applyProtection="1">
      <alignment horizontal="center"/>
    </xf>
    <xf numFmtId="0" fontId="24" fillId="0" borderId="31" xfId="0" applyFont="1" applyBorder="1" applyAlignment="1" applyProtection="1">
      <alignment horizontal="center"/>
    </xf>
    <xf numFmtId="0" fontId="24" fillId="0" borderId="32" xfId="0" applyFont="1" applyBorder="1" applyAlignment="1" applyProtection="1">
      <alignment horizontal="center"/>
    </xf>
    <xf numFmtId="0" fontId="24" fillId="0" borderId="33" xfId="0" applyFont="1" applyBorder="1" applyAlignment="1" applyProtection="1">
      <alignment horizontal="center"/>
    </xf>
    <xf numFmtId="0" fontId="16" fillId="0" borderId="34" xfId="0" applyFont="1" applyBorder="1" applyAlignment="1" applyProtection="1">
      <alignment horizontal="center"/>
    </xf>
    <xf numFmtId="166" fontId="16" fillId="0" borderId="8" xfId="0" applyNumberFormat="1" applyFont="1" applyBorder="1" applyAlignment="1" applyProtection="1">
      <alignment horizontal="center"/>
    </xf>
    <xf numFmtId="167" fontId="22" fillId="0" borderId="8" xfId="0" applyNumberFormat="1" applyFont="1" applyBorder="1" applyAlignment="1" applyProtection="1">
      <alignment horizontal="center"/>
    </xf>
    <xf numFmtId="167" fontId="22" fillId="0" borderId="35" xfId="0" applyNumberFormat="1" applyFont="1" applyBorder="1" applyAlignment="1" applyProtection="1">
      <alignment horizontal="center"/>
    </xf>
    <xf numFmtId="0" fontId="14" fillId="0" borderId="40" xfId="0" applyFont="1" applyBorder="1" applyAlignment="1" applyProtection="1">
      <alignment horizontal="center"/>
    </xf>
    <xf numFmtId="0" fontId="14" fillId="3" borderId="41" xfId="0" applyFont="1" applyFill="1" applyBorder="1" applyAlignment="1" applyProtection="1">
      <alignment horizontal="center"/>
    </xf>
    <xf numFmtId="166" fontId="14" fillId="0" borderId="5" xfId="0" applyNumberFormat="1" applyFont="1" applyBorder="1" applyAlignment="1" applyProtection="1">
      <alignment horizontal="center"/>
    </xf>
    <xf numFmtId="0" fontId="14" fillId="0" borderId="47" xfId="0" applyFont="1" applyBorder="1" applyAlignment="1" applyProtection="1">
      <alignment horizontal="center"/>
    </xf>
    <xf numFmtId="0" fontId="14" fillId="0" borderId="48" xfId="0" applyFont="1" applyBorder="1" applyAlignment="1" applyProtection="1">
      <alignment horizontal="center"/>
    </xf>
    <xf numFmtId="0" fontId="14" fillId="3" borderId="49" xfId="0" applyFont="1" applyFill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</xf>
    <xf numFmtId="0" fontId="14" fillId="0" borderId="50" xfId="0" applyFont="1" applyBorder="1" applyAlignment="1" applyProtection="1">
      <alignment horizontal="center"/>
    </xf>
    <xf numFmtId="0" fontId="14" fillId="3" borderId="41" xfId="0" applyFont="1" applyFill="1" applyBorder="1" applyAlignment="1" applyProtection="1">
      <alignment horizontal="center"/>
      <protection locked="0"/>
    </xf>
    <xf numFmtId="0" fontId="14" fillId="0" borderId="42" xfId="0" applyFont="1" applyBorder="1" applyAlignment="1" applyProtection="1">
      <alignment horizontal="center"/>
    </xf>
    <xf numFmtId="166" fontId="14" fillId="0" borderId="43" xfId="0" applyNumberFormat="1" applyFont="1" applyBorder="1" applyAlignment="1" applyProtection="1">
      <alignment horizontal="center"/>
    </xf>
    <xf numFmtId="0" fontId="22" fillId="0" borderId="44" xfId="0" applyFont="1" applyBorder="1" applyAlignment="1" applyProtection="1">
      <alignment horizontal="center"/>
      <protection locked="0"/>
    </xf>
    <xf numFmtId="0" fontId="14" fillId="0" borderId="45" xfId="0" applyFont="1" applyBorder="1" applyAlignment="1" applyProtection="1">
      <alignment horizontal="center"/>
    </xf>
    <xf numFmtId="0" fontId="14" fillId="0" borderId="46" xfId="0" applyFont="1" applyBorder="1" applyAlignment="1" applyProtection="1">
      <alignment horizontal="center"/>
      <protection locked="0"/>
    </xf>
    <xf numFmtId="0" fontId="14" fillId="0" borderId="30" xfId="0" applyFont="1" applyBorder="1" applyAlignment="1" applyProtection="1">
      <alignment horizontal="center"/>
    </xf>
    <xf numFmtId="0" fontId="21" fillId="0" borderId="4" xfId="0" applyFont="1" applyBorder="1" applyAlignment="1" applyProtection="1">
      <alignment horizontal="right"/>
    </xf>
    <xf numFmtId="0" fontId="14" fillId="0" borderId="4" xfId="0" applyFont="1" applyBorder="1" applyAlignment="1" applyProtection="1">
      <alignment horizontal="center"/>
    </xf>
    <xf numFmtId="0" fontId="8" fillId="0" borderId="11" xfId="0" applyFont="1" applyBorder="1" applyAlignment="1" applyProtection="1">
      <alignment horizontal="center"/>
    </xf>
    <xf numFmtId="0" fontId="8" fillId="0" borderId="12" xfId="0" applyFont="1" applyBorder="1" applyAlignment="1" applyProtection="1">
      <alignment horizontal="center"/>
    </xf>
    <xf numFmtId="0" fontId="16" fillId="3" borderId="38" xfId="0" applyFont="1" applyFill="1" applyBorder="1" applyAlignment="1" applyProtection="1">
      <alignment horizontal="center"/>
      <protection locked="0"/>
    </xf>
    <xf numFmtId="9" fontId="16" fillId="0" borderId="39" xfId="0" applyNumberFormat="1" applyFont="1" applyBorder="1" applyAlignment="1" applyProtection="1">
      <alignment horizontal="center"/>
    </xf>
    <xf numFmtId="0" fontId="8" fillId="0" borderId="9" xfId="0" applyFont="1" applyBorder="1" applyAlignment="1" applyProtection="1">
      <alignment horizontal="center"/>
    </xf>
    <xf numFmtId="0" fontId="22" fillId="3" borderId="34" xfId="0" applyFont="1" applyFill="1" applyBorder="1" applyAlignment="1" applyProtection="1">
      <alignment horizontal="center"/>
      <protection locked="0"/>
    </xf>
    <xf numFmtId="0" fontId="16" fillId="0" borderId="8" xfId="0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/>
      <protection locked="0"/>
    </xf>
    <xf numFmtId="0" fontId="14" fillId="0" borderId="8" xfId="0" applyFont="1" applyBorder="1" applyAlignment="1" applyProtection="1">
      <alignment horizontal="center"/>
    </xf>
    <xf numFmtId="0" fontId="14" fillId="0" borderId="35" xfId="0" applyFont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0" fontId="14" fillId="0" borderId="37" xfId="0" applyFont="1" applyBorder="1" applyAlignment="1" applyProtection="1">
      <alignment horizontal="center"/>
      <protection locked="0"/>
    </xf>
    <xf numFmtId="165" fontId="14" fillId="0" borderId="35" xfId="1" applyNumberFormat="1" applyFont="1" applyBorder="1" applyAlignment="1" applyProtection="1">
      <alignment horizontal="center"/>
      <protection locked="0"/>
    </xf>
    <xf numFmtId="0" fontId="0" fillId="0" borderId="8" xfId="0" applyFont="1" applyBorder="1" applyAlignment="1">
      <alignment horizontal="center" vertical="center" wrapText="1"/>
    </xf>
    <xf numFmtId="0" fontId="21" fillId="0" borderId="31" xfId="0" applyFont="1" applyBorder="1" applyAlignment="1" applyProtection="1">
      <alignment horizontal="center"/>
    </xf>
    <xf numFmtId="0" fontId="21" fillId="0" borderId="32" xfId="0" applyFont="1" applyBorder="1" applyAlignment="1" applyProtection="1">
      <alignment horizontal="center"/>
    </xf>
    <xf numFmtId="0" fontId="21" fillId="0" borderId="33" xfId="0" applyFont="1" applyBorder="1" applyAlignment="1" applyProtection="1">
      <alignment horizontal="center"/>
    </xf>
    <xf numFmtId="0" fontId="14" fillId="3" borderId="36" xfId="0" applyFont="1" applyFill="1" applyBorder="1" applyAlignment="1" applyProtection="1">
      <alignment horizontal="center"/>
      <protection locked="0"/>
    </xf>
    <xf numFmtId="0" fontId="14" fillId="3" borderId="8" xfId="0" applyFont="1" applyFill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</xf>
    <xf numFmtId="0" fontId="12" fillId="0" borderId="8" xfId="0" applyFont="1" applyBorder="1" applyAlignment="1">
      <alignment horizontal="center" vertical="center" wrapText="1"/>
    </xf>
    <xf numFmtId="0" fontId="18" fillId="0" borderId="27" xfId="3" applyBorder="1" applyProtection="1">
      <protection locked="0"/>
    </xf>
    <xf numFmtId="0" fontId="18" fillId="3" borderId="27" xfId="3" applyFont="1" applyFill="1" applyBorder="1" applyAlignment="1" applyProtection="1">
      <alignment horizontal="center"/>
      <protection locked="0"/>
    </xf>
    <xf numFmtId="0" fontId="19" fillId="3" borderId="28" xfId="3" applyFont="1" applyFill="1" applyBorder="1" applyAlignment="1" applyProtection="1">
      <alignment horizontal="center"/>
      <protection locked="0"/>
    </xf>
    <xf numFmtId="0" fontId="14" fillId="3" borderId="28" xfId="0" applyFont="1" applyFill="1" applyBorder="1" applyAlignment="1" applyProtection="1">
      <alignment horizontal="center"/>
      <protection locked="0"/>
    </xf>
    <xf numFmtId="0" fontId="14" fillId="3" borderId="29" xfId="0" applyFont="1" applyFill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left"/>
    </xf>
    <xf numFmtId="0" fontId="15" fillId="0" borderId="22" xfId="0" applyFont="1" applyBorder="1" applyAlignment="1" applyProtection="1">
      <alignment horizontal="left"/>
    </xf>
    <xf numFmtId="0" fontId="15" fillId="0" borderId="23" xfId="0" applyFont="1" applyBorder="1" applyAlignment="1" applyProtection="1">
      <alignment horizontal="left"/>
    </xf>
    <xf numFmtId="0" fontId="14" fillId="3" borderId="24" xfId="0" applyFont="1" applyFill="1" applyBorder="1" applyAlignment="1" applyProtection="1">
      <alignment horizontal="center"/>
      <protection locked="0"/>
    </xf>
    <xf numFmtId="0" fontId="14" fillId="3" borderId="7" xfId="0" applyFont="1" applyFill="1" applyBorder="1" applyAlignment="1" applyProtection="1">
      <alignment horizontal="center"/>
      <protection locked="0"/>
    </xf>
    <xf numFmtId="0" fontId="14" fillId="3" borderId="25" xfId="0" applyFont="1" applyFill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left"/>
    </xf>
    <xf numFmtId="0" fontId="15" fillId="0" borderId="26" xfId="0" applyFont="1" applyBorder="1" applyAlignment="1" applyProtection="1">
      <alignment horizontal="left"/>
    </xf>
    <xf numFmtId="0" fontId="0" fillId="0" borderId="0" xfId="0" applyBorder="1" applyAlignment="1" applyProtection="1">
      <alignment horizontal="center"/>
    </xf>
    <xf numFmtId="0" fontId="13" fillId="0" borderId="14" xfId="0" applyFont="1" applyBorder="1" applyAlignment="1" applyProtection="1">
      <alignment horizontal="center"/>
    </xf>
    <xf numFmtId="0" fontId="4" fillId="3" borderId="4" xfId="0" applyFont="1" applyFill="1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15" fillId="0" borderId="16" xfId="0" applyFont="1" applyBorder="1" applyAlignment="1" applyProtection="1">
      <alignment horizontal="left"/>
    </xf>
    <xf numFmtId="0" fontId="15" fillId="0" borderId="17" xfId="0" applyFont="1" applyBorder="1" applyAlignment="1" applyProtection="1">
      <alignment horizontal="left"/>
    </xf>
    <xf numFmtId="0" fontId="15" fillId="0" borderId="18" xfId="0" applyFont="1" applyBorder="1" applyAlignment="1" applyProtection="1">
      <alignment horizontal="left"/>
    </xf>
    <xf numFmtId="0" fontId="16" fillId="3" borderId="19" xfId="0" applyFont="1" applyFill="1" applyBorder="1" applyAlignment="1" applyProtection="1">
      <alignment horizontal="center"/>
      <protection locked="0"/>
    </xf>
    <xf numFmtId="0" fontId="16" fillId="3" borderId="6" xfId="0" applyFont="1" applyFill="1" applyBorder="1" applyAlignment="1" applyProtection="1">
      <alignment horizontal="center"/>
      <protection locked="0"/>
    </xf>
    <xf numFmtId="3" fontId="16" fillId="3" borderId="2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center"/>
    </xf>
    <xf numFmtId="22" fontId="10" fillId="0" borderId="9" xfId="0" applyNumberFormat="1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12" xfId="0" applyFont="1" applyBorder="1" applyAlignment="1" applyProtection="1">
      <alignment horizontal="center"/>
    </xf>
    <xf numFmtId="0" fontId="10" fillId="3" borderId="13" xfId="0" applyFont="1" applyFill="1" applyBorder="1" applyAlignment="1" applyProtection="1">
      <alignment horizontal="center"/>
      <protection locked="0"/>
    </xf>
    <xf numFmtId="0" fontId="11" fillId="3" borderId="4" xfId="0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6" fillId="0" borderId="3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/>
    </xf>
  </cellXfs>
  <cellStyles count="4">
    <cellStyle name="Hipervínculo" xfId="3" builtinId="8"/>
    <cellStyle name="Moneda" xfId="1" builtinId="4"/>
    <cellStyle name="Normal" xfId="0" builtinId="0"/>
    <cellStyle name="Porcentaje" xfId="2" builtinId="5"/>
  </cellStyles>
  <dxfs count="12"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  <dxf>
      <font>
        <sz val="11"/>
        <color rgb="FF000000"/>
        <name val="Calibri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4BD97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B3A2C7"/>
      <rgbColor rgb="FFFAC090"/>
      <rgbColor rgb="FF3366FF"/>
      <rgbColor rgb="FF33CCCC"/>
      <rgbColor rgb="FF99CC00"/>
      <rgbColor rgb="FFFFCC00"/>
      <rgbColor rgb="FFFF9900"/>
      <rgbColor rgb="FFE46C0A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101520</xdr:colOff>
      <xdr:row>0</xdr:row>
      <xdr:rowOff>29520</xdr:rowOff>
    </xdr:from>
    <xdr:to>
      <xdr:col>9</xdr:col>
      <xdr:colOff>148515</xdr:colOff>
      <xdr:row>5</xdr:row>
      <xdr:rowOff>72720</xdr:rowOff>
    </xdr:to>
    <xdr:pic>
      <xdr:nvPicPr>
        <xdr:cNvPr id="2" name="3 Imagen"/>
        <xdr:cNvPicPr/>
      </xdr:nvPicPr>
      <xdr:blipFill>
        <a:blip xmlns:r="http://schemas.openxmlformats.org/officeDocument/2006/relationships" r:embed="rId1"/>
        <a:stretch/>
      </xdr:blipFill>
      <xdr:spPr>
        <a:xfrm>
          <a:off x="424080" y="29520"/>
          <a:ext cx="1185480" cy="11001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44</xdr:col>
      <xdr:colOff>7200</xdr:colOff>
      <xdr:row>0</xdr:row>
      <xdr:rowOff>105840</xdr:rowOff>
    </xdr:from>
    <xdr:to>
      <xdr:col>50</xdr:col>
      <xdr:colOff>101160</xdr:colOff>
      <xdr:row>4</xdr:row>
      <xdr:rowOff>178920</xdr:rowOff>
    </xdr:to>
    <xdr:pic>
      <xdr:nvPicPr>
        <xdr:cNvPr id="3" name="1 Imagen"/>
        <xdr:cNvPicPr/>
      </xdr:nvPicPr>
      <xdr:blipFill>
        <a:blip xmlns:r="http://schemas.openxmlformats.org/officeDocument/2006/relationships" r:embed="rId2"/>
        <a:stretch/>
      </xdr:blipFill>
      <xdr:spPr>
        <a:xfrm>
          <a:off x="7103880" y="105840"/>
          <a:ext cx="1061640" cy="9396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54</xdr:col>
      <xdr:colOff>381000</xdr:colOff>
      <xdr:row>49</xdr:row>
      <xdr:rowOff>47625</xdr:rowOff>
    </xdr:to>
    <xdr:sp macro="" textlink="">
      <xdr:nvSpPr>
        <xdr:cNvPr id="1028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54</xdr:col>
      <xdr:colOff>381000</xdr:colOff>
      <xdr:row>49</xdr:row>
      <xdr:rowOff>47625</xdr:rowOff>
    </xdr:to>
    <xdr:sp macro="" textlink="">
      <xdr:nvSpPr>
        <xdr:cNvPr id="1026" name="shapetype_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A75"/>
  <sheetViews>
    <sheetView tabSelected="1" topLeftCell="T24" zoomScaleNormal="100" zoomScaleSheetLayoutView="85" workbookViewId="0">
      <selection activeCell="BC24" sqref="BC1:CJ1048576"/>
    </sheetView>
  </sheetViews>
  <sheetFormatPr baseColWidth="10" defaultColWidth="9.140625" defaultRowHeight="15" x14ac:dyDescent="0.25"/>
  <cols>
    <col min="1" max="52" width="2.28515625"/>
    <col min="53" max="54" width="9.140625" style="1" customWidth="1"/>
    <col min="55" max="65" width="9.140625" style="1" hidden="1" customWidth="1"/>
    <col min="66" max="66" width="9.140625" hidden="1" customWidth="1"/>
    <col min="67" max="67" width="18" hidden="1" customWidth="1"/>
    <col min="68" max="68" width="9.140625" style="2" hidden="1" customWidth="1"/>
    <col min="69" max="69" width="23.5703125" style="2" hidden="1" customWidth="1"/>
    <col min="70" max="70" width="9.140625" hidden="1" customWidth="1"/>
    <col min="71" max="71" width="9.140625" style="2" hidden="1" customWidth="1"/>
    <col min="72" max="72" width="42.5703125" style="2" hidden="1" customWidth="1"/>
    <col min="73" max="73" width="9.140625" style="3" hidden="1" customWidth="1"/>
    <col min="74" max="74" width="9.140625" style="4" hidden="1" customWidth="1"/>
    <col min="75" max="75" width="9.140625" style="2" hidden="1" customWidth="1"/>
    <col min="76" max="76" width="9.140625" hidden="1" customWidth="1"/>
    <col min="77" max="77" width="12.140625" hidden="1" customWidth="1"/>
    <col min="78" max="79" width="9.140625" hidden="1" customWidth="1"/>
    <col min="80" max="88" width="0" hidden="1" customWidth="1"/>
  </cols>
  <sheetData>
    <row r="1" spans="1:77" x14ac:dyDescent="0.25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/>
      <c r="BB1"/>
      <c r="BC1"/>
      <c r="BD1"/>
      <c r="BE1"/>
      <c r="BF1"/>
      <c r="BG1"/>
      <c r="BH1"/>
      <c r="BI1"/>
      <c r="BJ1"/>
      <c r="BK1"/>
      <c r="BL1"/>
      <c r="BM1"/>
      <c r="BP1"/>
      <c r="BQ1"/>
      <c r="BS1"/>
      <c r="BT1"/>
      <c r="BU1"/>
      <c r="BV1"/>
      <c r="BW1"/>
    </row>
    <row r="2" spans="1:77" ht="19.5" x14ac:dyDescent="0.25">
      <c r="A2" s="5"/>
      <c r="B2" s="5"/>
      <c r="C2" s="5"/>
      <c r="D2" s="5"/>
      <c r="F2" s="6"/>
      <c r="G2" s="6"/>
      <c r="H2" s="6"/>
      <c r="I2" s="149" t="s">
        <v>0</v>
      </c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6"/>
      <c r="AS2" s="6"/>
      <c r="AT2" s="6"/>
      <c r="AU2" s="6"/>
      <c r="AV2" s="6"/>
      <c r="AW2" s="6"/>
      <c r="AX2" s="6"/>
      <c r="AY2" s="6"/>
      <c r="AZ2" s="6"/>
      <c r="BA2"/>
      <c r="BB2"/>
      <c r="BC2"/>
      <c r="BD2"/>
      <c r="BE2"/>
      <c r="BF2"/>
      <c r="BG2"/>
      <c r="BH2"/>
      <c r="BI2"/>
      <c r="BJ2"/>
      <c r="BK2"/>
      <c r="BL2"/>
      <c r="BM2"/>
      <c r="BP2"/>
      <c r="BQ2"/>
      <c r="BS2"/>
      <c r="BT2"/>
      <c r="BU2"/>
      <c r="BV2"/>
      <c r="BW2"/>
    </row>
    <row r="3" spans="1:77" ht="18" x14ac:dyDescent="0.25">
      <c r="A3" s="5"/>
      <c r="B3" s="5"/>
      <c r="C3" s="5"/>
      <c r="D3" s="5"/>
      <c r="F3" s="7"/>
      <c r="G3" s="7"/>
      <c r="H3" s="7"/>
      <c r="I3" s="150" t="s">
        <v>1</v>
      </c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0"/>
      <c r="AN3" s="150"/>
      <c r="AO3" s="150"/>
      <c r="AP3" s="150"/>
      <c r="AQ3" s="150"/>
      <c r="AR3" s="7"/>
      <c r="AS3" s="7"/>
      <c r="AT3" s="7"/>
      <c r="AU3" s="7"/>
      <c r="AV3" s="7"/>
      <c r="AW3" s="7"/>
      <c r="AX3" s="7"/>
      <c r="AY3" s="7"/>
      <c r="AZ3" s="7"/>
      <c r="BA3" s="8"/>
      <c r="BB3" s="8"/>
      <c r="BC3" s="8"/>
      <c r="BD3" s="8"/>
      <c r="BE3" s="8"/>
      <c r="BF3" s="8"/>
      <c r="BG3" s="8"/>
      <c r="BH3" s="8"/>
      <c r="BI3" s="8"/>
      <c r="BJ3" s="8"/>
      <c r="BK3"/>
      <c r="BL3"/>
      <c r="BM3"/>
      <c r="BP3"/>
      <c r="BQ3"/>
      <c r="BS3"/>
      <c r="BT3"/>
      <c r="BU3"/>
      <c r="BV3"/>
      <c r="BW3"/>
    </row>
    <row r="4" spans="1:77" ht="15.75" x14ac:dyDescent="0.25">
      <c r="A4" s="5"/>
      <c r="B4" s="5"/>
      <c r="C4" s="5"/>
      <c r="D4" s="5"/>
      <c r="F4" s="9"/>
      <c r="G4" s="9"/>
      <c r="H4" s="9"/>
      <c r="I4" s="151" t="s">
        <v>2</v>
      </c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9"/>
      <c r="AS4" s="9"/>
      <c r="AT4" s="9"/>
      <c r="AU4" s="9"/>
      <c r="AV4" s="9"/>
      <c r="AW4" s="9"/>
      <c r="AX4" s="9"/>
      <c r="AY4" s="9"/>
      <c r="AZ4" s="9"/>
      <c r="BA4"/>
      <c r="BB4"/>
      <c r="BC4"/>
      <c r="BD4"/>
      <c r="BE4"/>
      <c r="BF4"/>
      <c r="BG4"/>
      <c r="BH4"/>
      <c r="BI4"/>
      <c r="BJ4"/>
      <c r="BK4"/>
      <c r="BL4"/>
      <c r="BM4"/>
      <c r="BP4"/>
      <c r="BQ4"/>
      <c r="BS4"/>
      <c r="BT4"/>
      <c r="BU4"/>
      <c r="BV4"/>
      <c r="BW4"/>
    </row>
    <row r="5" spans="1:77" x14ac:dyDescent="0.25">
      <c r="B5" s="10"/>
      <c r="C5" s="10"/>
      <c r="D5" s="10"/>
      <c r="F5" s="10"/>
      <c r="G5" s="10"/>
      <c r="H5" s="10"/>
      <c r="I5" s="141" t="s">
        <v>3</v>
      </c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0"/>
      <c r="AS5" s="10"/>
      <c r="AT5" s="10"/>
      <c r="AU5" s="10"/>
      <c r="AV5" s="10"/>
      <c r="AW5" s="10"/>
      <c r="AX5" s="10"/>
      <c r="AY5" s="10"/>
      <c r="AZ5" s="10"/>
      <c r="BA5"/>
      <c r="BB5"/>
      <c r="BC5"/>
      <c r="BD5"/>
      <c r="BE5"/>
      <c r="BF5"/>
      <c r="BG5"/>
      <c r="BH5"/>
      <c r="BI5"/>
      <c r="BJ5"/>
      <c r="BK5"/>
      <c r="BL5"/>
      <c r="BM5"/>
      <c r="BP5"/>
      <c r="BQ5"/>
      <c r="BS5"/>
      <c r="BT5"/>
      <c r="BU5"/>
      <c r="BV5"/>
      <c r="BW5"/>
    </row>
    <row r="6" spans="1:77" x14ac:dyDescent="0.25">
      <c r="A6" s="141"/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/>
      <c r="BB6"/>
      <c r="BC6"/>
      <c r="BD6"/>
      <c r="BE6"/>
      <c r="BF6"/>
      <c r="BG6"/>
      <c r="BH6"/>
      <c r="BI6"/>
      <c r="BJ6"/>
      <c r="BK6"/>
      <c r="BL6"/>
      <c r="BM6"/>
      <c r="BO6" s="11" t="s">
        <v>4</v>
      </c>
      <c r="BP6" s="12"/>
      <c r="BQ6" s="13" t="s">
        <v>5</v>
      </c>
      <c r="BS6"/>
      <c r="BT6"/>
      <c r="BU6"/>
      <c r="BV6"/>
      <c r="BW6"/>
    </row>
    <row r="7" spans="1:77" x14ac:dyDescent="0.25">
      <c r="A7" s="14"/>
      <c r="B7" s="116" t="s">
        <v>6</v>
      </c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41"/>
      <c r="S7" s="141"/>
      <c r="T7" s="141"/>
      <c r="U7" s="141"/>
      <c r="V7" s="141"/>
      <c r="W7" s="141"/>
      <c r="X7" s="116">
        <v>2018</v>
      </c>
      <c r="Y7" s="116"/>
      <c r="Z7" s="116"/>
      <c r="AA7" s="116"/>
      <c r="AB7" s="116"/>
      <c r="AC7" s="116"/>
      <c r="AD7" s="152"/>
      <c r="AE7" s="152"/>
      <c r="AF7" s="152"/>
      <c r="AG7" s="15" t="s">
        <v>7</v>
      </c>
      <c r="AH7" s="15"/>
      <c r="AI7" s="14"/>
      <c r="AJ7" s="15" t="s">
        <v>8</v>
      </c>
      <c r="AK7" s="15"/>
      <c r="AL7" s="14"/>
      <c r="AM7" s="15" t="s">
        <v>9</v>
      </c>
      <c r="AN7" s="15" t="s">
        <v>119</v>
      </c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/>
      <c r="BB7"/>
      <c r="BC7"/>
      <c r="BD7"/>
      <c r="BE7"/>
      <c r="BF7"/>
      <c r="BG7"/>
      <c r="BH7"/>
      <c r="BI7"/>
      <c r="BJ7"/>
      <c r="BK7"/>
      <c r="BL7"/>
      <c r="BM7"/>
      <c r="BO7" s="16" t="s">
        <v>10</v>
      </c>
      <c r="BP7" s="12"/>
      <c r="BQ7" s="17" t="s">
        <v>11</v>
      </c>
      <c r="BS7"/>
      <c r="BT7"/>
      <c r="BU7"/>
      <c r="BV7"/>
      <c r="BW7"/>
    </row>
    <row r="8" spans="1:77" x14ac:dyDescent="0.25">
      <c r="A8" s="141"/>
      <c r="B8" s="141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/>
      <c r="BB8"/>
      <c r="BC8"/>
      <c r="BD8"/>
      <c r="BE8"/>
      <c r="BF8"/>
      <c r="BG8"/>
      <c r="BH8"/>
      <c r="BI8"/>
      <c r="BJ8"/>
      <c r="BK8"/>
      <c r="BL8"/>
      <c r="BM8"/>
      <c r="BO8" s="16" t="s">
        <v>12</v>
      </c>
      <c r="BP8" s="18"/>
      <c r="BQ8" s="18"/>
      <c r="BS8" s="19" t="s">
        <v>13</v>
      </c>
      <c r="BT8" s="19" t="s">
        <v>14</v>
      </c>
      <c r="BU8" s="20" t="s">
        <v>15</v>
      </c>
      <c r="BV8" s="19" t="s">
        <v>16</v>
      </c>
      <c r="BW8"/>
    </row>
    <row r="9" spans="1:77" x14ac:dyDescent="0.25">
      <c r="A9" s="142"/>
      <c r="B9" s="142" t="s">
        <v>17</v>
      </c>
      <c r="C9" s="142"/>
      <c r="D9" s="142"/>
      <c r="E9" s="142"/>
      <c r="F9" s="143">
        <f ca="1">NOW()</f>
        <v>43277.382111342595</v>
      </c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4"/>
      <c r="S9" s="144"/>
      <c r="T9" s="144"/>
      <c r="U9" s="144"/>
      <c r="V9" s="144"/>
      <c r="W9" s="144"/>
      <c r="X9" s="145" t="s">
        <v>18</v>
      </c>
      <c r="Y9" s="145"/>
      <c r="Z9" s="145"/>
      <c r="AA9" s="145"/>
      <c r="AB9" s="145"/>
      <c r="AC9" s="145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/>
      <c r="BB9"/>
      <c r="BC9"/>
      <c r="BD9"/>
      <c r="BE9"/>
      <c r="BF9"/>
      <c r="BG9"/>
      <c r="BH9"/>
      <c r="BI9"/>
      <c r="BJ9"/>
      <c r="BK9"/>
      <c r="BL9"/>
      <c r="BM9"/>
      <c r="BO9" s="21" t="s">
        <v>19</v>
      </c>
      <c r="BP9" s="12"/>
      <c r="BQ9" s="22">
        <v>1</v>
      </c>
      <c r="BS9" s="23">
        <v>1</v>
      </c>
      <c r="BT9" s="24" t="s">
        <v>20</v>
      </c>
      <c r="BU9" s="25">
        <v>19501007</v>
      </c>
      <c r="BV9" s="23">
        <v>4</v>
      </c>
      <c r="BW9"/>
    </row>
    <row r="10" spans="1:77" ht="13.9" customHeight="1" x14ac:dyDescent="0.25">
      <c r="A10" s="142"/>
      <c r="B10" s="142" t="s">
        <v>21</v>
      </c>
      <c r="C10" s="142"/>
      <c r="D10" s="142"/>
      <c r="E10" s="142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4"/>
      <c r="S10" s="144"/>
      <c r="T10" s="144"/>
      <c r="U10" s="144"/>
      <c r="V10" s="144"/>
      <c r="W10" s="144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1"/>
      <c r="AX10" s="141"/>
      <c r="AY10" s="141"/>
      <c r="AZ10" s="141"/>
      <c r="BA10"/>
      <c r="BB10"/>
      <c r="BC10"/>
      <c r="BD10"/>
      <c r="BE10"/>
      <c r="BF10"/>
      <c r="BG10"/>
      <c r="BH10"/>
      <c r="BI10"/>
      <c r="BJ10"/>
      <c r="BK10"/>
      <c r="BL10"/>
      <c r="BM10"/>
      <c r="BP10"/>
      <c r="BQ10" s="26">
        <v>2</v>
      </c>
      <c r="BS10" s="23">
        <v>2</v>
      </c>
      <c r="BT10" s="24" t="s">
        <v>22</v>
      </c>
      <c r="BU10" s="25">
        <v>19501004</v>
      </c>
      <c r="BV10" s="23">
        <v>4</v>
      </c>
      <c r="BW10"/>
      <c r="BX10" s="117" t="s">
        <v>23</v>
      </c>
      <c r="BY10" s="27" t="e">
        <f>MATCH(A22,$BT$9:$BT$40,0)</f>
        <v>#N/A</v>
      </c>
    </row>
    <row r="11" spans="1:77" x14ac:dyDescent="0.25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2" t="s">
        <v>24</v>
      </c>
      <c r="Y11" s="132"/>
      <c r="Z11" s="132"/>
      <c r="AA11" s="132"/>
      <c r="AB11" s="133"/>
      <c r="AC11" s="133"/>
      <c r="AD11" s="134"/>
      <c r="AE11" s="134"/>
      <c r="AF11" s="134"/>
      <c r="AG11" s="132" t="s">
        <v>25</v>
      </c>
      <c r="AH11" s="132"/>
      <c r="AI11" s="132"/>
      <c r="AJ11" s="132"/>
      <c r="AK11" s="132"/>
      <c r="AL11" s="132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1"/>
      <c r="AX11" s="131"/>
      <c r="AY11" s="131"/>
      <c r="AZ11" s="131"/>
      <c r="BA11"/>
      <c r="BB11"/>
      <c r="BC11"/>
      <c r="BD11"/>
      <c r="BE11"/>
      <c r="BF11"/>
      <c r="BG11"/>
      <c r="BH11"/>
      <c r="BI11"/>
      <c r="BJ11"/>
      <c r="BK11"/>
      <c r="BL11"/>
      <c r="BM11"/>
      <c r="BP11"/>
      <c r="BQ11"/>
      <c r="BS11" s="23">
        <v>3</v>
      </c>
      <c r="BT11" s="24" t="s">
        <v>26</v>
      </c>
      <c r="BU11" s="25">
        <v>19501005</v>
      </c>
      <c r="BV11" s="23">
        <v>4</v>
      </c>
      <c r="BW11"/>
      <c r="BX11" s="117"/>
      <c r="BY11" s="27" t="e">
        <f t="shared" ref="BY11:BY13" si="0">MATCH(A23,$BT$9:$BT$40,0)</f>
        <v>#N/A</v>
      </c>
    </row>
    <row r="12" spans="1:77" x14ac:dyDescent="0.25">
      <c r="A12" s="97" t="s">
        <v>27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/>
      <c r="BB12"/>
      <c r="BC12"/>
      <c r="BD12"/>
      <c r="BE12"/>
      <c r="BF12"/>
      <c r="BG12"/>
      <c r="BH12"/>
      <c r="BI12"/>
      <c r="BJ12"/>
      <c r="BK12"/>
      <c r="BL12"/>
      <c r="BM12"/>
      <c r="BO12" s="28" t="s">
        <v>28</v>
      </c>
      <c r="BP12" s="29"/>
      <c r="BQ12" s="29"/>
      <c r="BS12" s="23">
        <v>4</v>
      </c>
      <c r="BT12" s="30" t="s">
        <v>29</v>
      </c>
      <c r="BU12" s="25">
        <v>19502005</v>
      </c>
      <c r="BV12" s="23">
        <v>4</v>
      </c>
      <c r="BW12"/>
      <c r="BX12" s="117"/>
      <c r="BY12" s="27" t="e">
        <f t="shared" si="0"/>
        <v>#N/A</v>
      </c>
    </row>
    <row r="13" spans="1:77" x14ac:dyDescent="0.25">
      <c r="A13" s="135" t="s">
        <v>30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6" t="s">
        <v>31</v>
      </c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 t="s">
        <v>32</v>
      </c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7" t="s">
        <v>33</v>
      </c>
      <c r="AR13" s="137"/>
      <c r="AS13" s="137"/>
      <c r="AT13" s="137"/>
      <c r="AU13" s="137"/>
      <c r="AV13" s="137"/>
      <c r="AW13" s="137"/>
      <c r="AX13" s="137"/>
      <c r="AY13" s="137"/>
      <c r="AZ13" s="137"/>
      <c r="BA13"/>
      <c r="BB13"/>
      <c r="BC13"/>
      <c r="BD13"/>
      <c r="BE13"/>
      <c r="BF13"/>
      <c r="BG13"/>
      <c r="BH13"/>
      <c r="BI13"/>
      <c r="BJ13"/>
      <c r="BK13"/>
      <c r="BL13"/>
      <c r="BM13"/>
      <c r="BO13" s="31" t="s">
        <v>34</v>
      </c>
      <c r="BP13" s="29"/>
      <c r="BQ13" s="29"/>
      <c r="BS13" s="23">
        <v>5</v>
      </c>
      <c r="BT13" s="30" t="s">
        <v>35</v>
      </c>
      <c r="BU13" s="25">
        <v>888</v>
      </c>
      <c r="BV13" s="23">
        <v>8</v>
      </c>
      <c r="BW13"/>
      <c r="BX13" s="117"/>
      <c r="BY13" s="27" t="e">
        <f t="shared" si="0"/>
        <v>#N/A</v>
      </c>
    </row>
    <row r="14" spans="1:77" x14ac:dyDescent="0.25">
      <c r="A14" s="138"/>
      <c r="B14" s="138"/>
      <c r="C14" s="138"/>
      <c r="D14" s="138"/>
      <c r="E14" s="138"/>
      <c r="F14" s="138"/>
      <c r="G14" s="138"/>
      <c r="H14" s="138"/>
      <c r="I14" s="138"/>
      <c r="J14" s="138"/>
      <c r="K14" s="138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/>
      <c r="BB14"/>
      <c r="BC14"/>
      <c r="BD14"/>
      <c r="BE14"/>
      <c r="BF14"/>
      <c r="BG14"/>
      <c r="BH14"/>
      <c r="BI14"/>
      <c r="BJ14"/>
      <c r="BK14"/>
      <c r="BL14"/>
      <c r="BM14"/>
      <c r="BO14" s="32" t="s">
        <v>36</v>
      </c>
      <c r="BP14" s="29"/>
      <c r="BQ14" s="29"/>
      <c r="BS14" s="23">
        <v>6</v>
      </c>
      <c r="BT14" s="33" t="s">
        <v>37</v>
      </c>
      <c r="BU14" s="34">
        <v>19503104</v>
      </c>
      <c r="BV14" s="35">
        <v>7</v>
      </c>
      <c r="BW14"/>
      <c r="BX14" s="117"/>
      <c r="BY14" s="27" t="e">
        <f>MATCH(A26,$BT$9:$BT$40,0)</f>
        <v>#N/A</v>
      </c>
    </row>
    <row r="15" spans="1:77" x14ac:dyDescent="0.25">
      <c r="A15" s="123" t="s">
        <v>38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4" t="s">
        <v>39</v>
      </c>
      <c r="AH15" s="124"/>
      <c r="AI15" s="124"/>
      <c r="AJ15" s="124"/>
      <c r="AK15" s="124"/>
      <c r="AL15" s="124"/>
      <c r="AM15" s="124"/>
      <c r="AN15" s="124"/>
      <c r="AO15" s="124"/>
      <c r="AP15" s="124"/>
      <c r="AQ15" s="125" t="s">
        <v>40</v>
      </c>
      <c r="AR15" s="125"/>
      <c r="AS15" s="125"/>
      <c r="AT15" s="125"/>
      <c r="AU15" s="125"/>
      <c r="AV15" s="125"/>
      <c r="AW15" s="125"/>
      <c r="AX15" s="125"/>
      <c r="AY15" s="125"/>
      <c r="AZ15" s="125"/>
      <c r="BA15"/>
      <c r="BB15"/>
      <c r="BC15"/>
      <c r="BD15"/>
      <c r="BE15"/>
      <c r="BF15"/>
      <c r="BG15"/>
      <c r="BH15"/>
      <c r="BI15"/>
      <c r="BJ15"/>
      <c r="BK15"/>
      <c r="BL15"/>
      <c r="BM15"/>
      <c r="BP15"/>
      <c r="BQ15"/>
      <c r="BS15" s="23">
        <v>7</v>
      </c>
      <c r="BT15" s="33" t="s">
        <v>41</v>
      </c>
      <c r="BU15" s="36">
        <v>19504004</v>
      </c>
      <c r="BV15" s="23">
        <v>10</v>
      </c>
      <c r="BW15"/>
    </row>
    <row r="16" spans="1:77" x14ac:dyDescent="0.25">
      <c r="A16" s="126"/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26"/>
      <c r="AE16" s="126"/>
      <c r="AF16" s="126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/>
      <c r="BB16"/>
      <c r="BC16"/>
      <c r="BD16"/>
      <c r="BE16"/>
      <c r="BF16"/>
      <c r="BG16"/>
      <c r="BH16"/>
      <c r="BI16"/>
      <c r="BJ16"/>
      <c r="BK16"/>
      <c r="BL16"/>
      <c r="BM16"/>
      <c r="BP16"/>
      <c r="BQ16"/>
      <c r="BS16" s="23">
        <v>8</v>
      </c>
      <c r="BT16" s="37" t="s">
        <v>42</v>
      </c>
      <c r="BU16" s="25">
        <v>19502001</v>
      </c>
      <c r="BV16" s="23">
        <v>4</v>
      </c>
      <c r="BW16"/>
    </row>
    <row r="17" spans="1:77" ht="13.9" customHeight="1" x14ac:dyDescent="0.25">
      <c r="A17" s="123" t="s">
        <v>43</v>
      </c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9" t="s">
        <v>44</v>
      </c>
      <c r="U17" s="129"/>
      <c r="V17" s="129"/>
      <c r="W17" s="129"/>
      <c r="X17" s="129"/>
      <c r="Y17" s="129"/>
      <c r="Z17" s="129"/>
      <c r="AA17" s="129"/>
      <c r="AB17" s="129"/>
      <c r="AC17" s="129"/>
      <c r="AD17" s="129" t="s">
        <v>45</v>
      </c>
      <c r="AE17" s="129"/>
      <c r="AF17" s="129"/>
      <c r="AG17" s="129"/>
      <c r="AH17" s="129"/>
      <c r="AI17" s="129"/>
      <c r="AJ17" s="129"/>
      <c r="AK17" s="129"/>
      <c r="AL17" s="129"/>
      <c r="AM17" s="129"/>
      <c r="AN17" s="130" t="s">
        <v>46</v>
      </c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/>
      <c r="BB17"/>
      <c r="BC17"/>
      <c r="BD17"/>
      <c r="BE17"/>
      <c r="BF17"/>
      <c r="BG17"/>
      <c r="BH17"/>
      <c r="BI17"/>
      <c r="BJ17"/>
      <c r="BK17"/>
      <c r="BL17"/>
      <c r="BM17"/>
      <c r="BO17" s="28" t="s">
        <v>47</v>
      </c>
      <c r="BP17" s="29"/>
      <c r="BQ17" s="29"/>
      <c r="BS17" s="23">
        <v>9</v>
      </c>
      <c r="BT17" s="37" t="s">
        <v>48</v>
      </c>
      <c r="BU17" s="25">
        <v>19502002</v>
      </c>
      <c r="BV17" s="23">
        <v>4</v>
      </c>
      <c r="BW17"/>
      <c r="BX17" s="117" t="s">
        <v>49</v>
      </c>
      <c r="BY17" s="27" t="e">
        <f>MATCH(A30,$BT$9:$BT$40,0)</f>
        <v>#N/A</v>
      </c>
    </row>
    <row r="18" spans="1:77" x14ac:dyDescent="0.25">
      <c r="A18" s="118"/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/>
      <c r="BB18"/>
      <c r="BC18"/>
      <c r="BD18"/>
      <c r="BE18"/>
      <c r="BF18"/>
      <c r="BG18"/>
      <c r="BH18"/>
      <c r="BI18"/>
      <c r="BJ18"/>
      <c r="BK18"/>
      <c r="BL18"/>
      <c r="BM18"/>
      <c r="BO18" s="32" t="s">
        <v>50</v>
      </c>
      <c r="BP18" s="29"/>
      <c r="BQ18" s="29"/>
      <c r="BS18" s="23">
        <v>10</v>
      </c>
      <c r="BT18" s="37" t="s">
        <v>51</v>
      </c>
      <c r="BU18" s="25">
        <v>19501009</v>
      </c>
      <c r="BV18" s="23">
        <v>4</v>
      </c>
      <c r="BW18"/>
      <c r="BX18" s="117"/>
      <c r="BY18" s="27" t="e">
        <f t="shared" ref="BY18:BY21" si="1">MATCH(A31,$BT$9:$BT$40,0)</f>
        <v>#N/A</v>
      </c>
    </row>
    <row r="19" spans="1:77" ht="16.5" thickTop="1" thickBot="1" x14ac:dyDescent="0.3">
      <c r="A19" s="94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/>
      <c r="BB19"/>
      <c r="BC19"/>
      <c r="BD19"/>
      <c r="BE19"/>
      <c r="BF19"/>
      <c r="BG19"/>
      <c r="BH19"/>
      <c r="BI19"/>
      <c r="BJ19"/>
      <c r="BK19"/>
      <c r="BL19"/>
      <c r="BM19"/>
      <c r="BP19"/>
      <c r="BQ19"/>
      <c r="BS19" s="23">
        <v>11</v>
      </c>
      <c r="BT19" s="38" t="s">
        <v>52</v>
      </c>
      <c r="BU19" s="25">
        <v>19503002</v>
      </c>
      <c r="BV19" s="23">
        <v>4</v>
      </c>
      <c r="BW19"/>
      <c r="BX19" s="117"/>
      <c r="BY19" s="27" t="e">
        <f t="shared" si="1"/>
        <v>#N/A</v>
      </c>
    </row>
    <row r="20" spans="1:77" ht="16.5" thickTop="1" thickBot="1" x14ac:dyDescent="0.3">
      <c r="A20" s="116" t="s">
        <v>53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 t="s">
        <v>50</v>
      </c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/>
      <c r="BB20"/>
      <c r="BC20"/>
      <c r="BD20"/>
      <c r="BE20"/>
      <c r="BF20"/>
      <c r="BG20"/>
      <c r="BH20"/>
      <c r="BI20"/>
      <c r="BJ20"/>
      <c r="BK20"/>
      <c r="BL20"/>
      <c r="BM20"/>
      <c r="BP20"/>
      <c r="BQ20"/>
      <c r="BS20" s="23">
        <v>12</v>
      </c>
      <c r="BT20" s="38" t="s">
        <v>54</v>
      </c>
      <c r="BU20" s="25">
        <v>19503001</v>
      </c>
      <c r="BV20" s="23">
        <v>4</v>
      </c>
      <c r="BW20"/>
      <c r="BX20" s="117"/>
      <c r="BY20" s="27" t="e">
        <f t="shared" si="1"/>
        <v>#N/A</v>
      </c>
    </row>
    <row r="21" spans="1:77" ht="20.100000000000001" customHeight="1" thickTop="1" x14ac:dyDescent="0.25">
      <c r="A21" s="111" t="s">
        <v>55</v>
      </c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2" t="s">
        <v>21</v>
      </c>
      <c r="W21" s="112"/>
      <c r="X21" s="112"/>
      <c r="Y21" s="112"/>
      <c r="Z21" s="112"/>
      <c r="AA21" s="112"/>
      <c r="AB21" s="112"/>
      <c r="AC21" s="112"/>
      <c r="AD21" s="112"/>
      <c r="AE21" s="112"/>
      <c r="AF21" s="112" t="s">
        <v>24</v>
      </c>
      <c r="AG21" s="112"/>
      <c r="AH21" s="112"/>
      <c r="AI21" s="112"/>
      <c r="AJ21" s="112" t="s">
        <v>56</v>
      </c>
      <c r="AK21" s="112"/>
      <c r="AL21" s="112"/>
      <c r="AM21" s="112"/>
      <c r="AN21" s="112"/>
      <c r="AO21" s="113" t="s">
        <v>57</v>
      </c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/>
      <c r="BB21"/>
      <c r="BC21"/>
      <c r="BD21"/>
      <c r="BE21"/>
      <c r="BF21"/>
      <c r="BG21"/>
      <c r="BH21"/>
      <c r="BI21"/>
      <c r="BJ21"/>
      <c r="BK21"/>
      <c r="BL21"/>
      <c r="BM21"/>
      <c r="BP21"/>
      <c r="BQ21"/>
      <c r="BS21" s="23">
        <v>13</v>
      </c>
      <c r="BT21" s="38" t="s">
        <v>58</v>
      </c>
      <c r="BU21" s="25">
        <v>19502003</v>
      </c>
      <c r="BV21" s="23">
        <v>4</v>
      </c>
      <c r="BW21"/>
      <c r="BX21" s="117"/>
      <c r="BY21" s="27" t="e">
        <f t="shared" si="1"/>
        <v>#N/A</v>
      </c>
    </row>
    <row r="22" spans="1:77" x14ac:dyDescent="0.25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4" t="e">
        <f>VLOOKUP(A22,$BT$9:$BU$40,2,0)</f>
        <v>#N/A</v>
      </c>
      <c r="W22" s="104"/>
      <c r="X22" s="104"/>
      <c r="Y22" s="104"/>
      <c r="Z22" s="104"/>
      <c r="AA22" s="104"/>
      <c r="AB22" s="104"/>
      <c r="AC22" s="104"/>
      <c r="AD22" s="104"/>
      <c r="AE22" s="104"/>
      <c r="AF22" s="115"/>
      <c r="AG22" s="115"/>
      <c r="AH22" s="115"/>
      <c r="AI22" s="115"/>
      <c r="AJ22" s="115"/>
      <c r="AK22" s="115"/>
      <c r="AL22" s="115"/>
      <c r="AM22" s="115"/>
      <c r="AN22" s="115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 s="27">
        <v>1</v>
      </c>
      <c r="BO22" s="28" t="s">
        <v>59</v>
      </c>
      <c r="BP22" s="39">
        <v>0</v>
      </c>
      <c r="BQ22" s="39" t="s">
        <v>60</v>
      </c>
      <c r="BS22" s="23">
        <v>14</v>
      </c>
      <c r="BT22" s="40" t="s">
        <v>61</v>
      </c>
      <c r="BU22" s="25">
        <v>39501004</v>
      </c>
      <c r="BV22" s="23">
        <v>4</v>
      </c>
      <c r="BW22"/>
    </row>
    <row r="23" spans="1:77" x14ac:dyDescent="0.25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4" t="e">
        <f t="shared" ref="V23:V26" si="2">VLOOKUP(A23,$BT$9:$BU$40,2,0)</f>
        <v>#N/A</v>
      </c>
      <c r="W23" s="104"/>
      <c r="X23" s="104"/>
      <c r="Y23" s="104"/>
      <c r="Z23" s="104"/>
      <c r="AA23" s="104"/>
      <c r="AB23" s="104"/>
      <c r="AC23" s="104"/>
      <c r="AD23" s="104"/>
      <c r="AE23" s="104"/>
      <c r="AF23" s="115"/>
      <c r="AG23" s="115"/>
      <c r="AH23" s="115"/>
      <c r="AI23" s="115"/>
      <c r="AJ23" s="115"/>
      <c r="AK23" s="115"/>
      <c r="AL23" s="115"/>
      <c r="AM23" s="115"/>
      <c r="AN23" s="115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 s="27">
        <v>2</v>
      </c>
      <c r="BO23" s="31" t="s">
        <v>63</v>
      </c>
      <c r="BP23" s="39">
        <v>0.3</v>
      </c>
      <c r="BQ23" s="41" t="s">
        <v>64</v>
      </c>
      <c r="BS23" s="23">
        <v>15</v>
      </c>
      <c r="BT23" s="40" t="s">
        <v>65</v>
      </c>
      <c r="BU23" s="25">
        <v>39502005</v>
      </c>
      <c r="BV23" s="23">
        <v>4</v>
      </c>
      <c r="BW23"/>
    </row>
    <row r="24" spans="1:77" ht="15" customHeight="1" x14ac:dyDescent="0.25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4" t="e">
        <f t="shared" si="2"/>
        <v>#N/A</v>
      </c>
      <c r="W24" s="104"/>
      <c r="X24" s="104"/>
      <c r="Y24" s="104"/>
      <c r="Z24" s="104"/>
      <c r="AA24" s="104"/>
      <c r="AB24" s="104"/>
      <c r="AC24" s="104"/>
      <c r="AD24" s="104"/>
      <c r="AE24" s="104"/>
      <c r="AF24" s="115"/>
      <c r="AG24" s="115"/>
      <c r="AH24" s="115"/>
      <c r="AI24" s="115"/>
      <c r="AJ24" s="115"/>
      <c r="AK24" s="115"/>
      <c r="AL24" s="115"/>
      <c r="AM24" s="115"/>
      <c r="AN24" s="115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 s="27">
        <v>3</v>
      </c>
      <c r="BO24" s="31" t="s">
        <v>66</v>
      </c>
      <c r="BP24" s="39">
        <v>0.5</v>
      </c>
      <c r="BQ24" s="41" t="s">
        <v>67</v>
      </c>
      <c r="BS24" s="23">
        <v>16</v>
      </c>
      <c r="BT24" s="40" t="s">
        <v>68</v>
      </c>
      <c r="BU24" s="25">
        <v>39502006</v>
      </c>
      <c r="BV24" s="23">
        <v>4</v>
      </c>
      <c r="BW24"/>
      <c r="BX24" s="42" t="s">
        <v>69</v>
      </c>
      <c r="BY24" s="43">
        <f>AJ35*BY26*0.55</f>
        <v>0</v>
      </c>
    </row>
    <row r="25" spans="1:77" ht="15" customHeight="1" x14ac:dyDescent="0.25">
      <c r="A25" s="102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4" t="e">
        <f t="shared" si="2"/>
        <v>#N/A</v>
      </c>
      <c r="W25" s="104"/>
      <c r="X25" s="104"/>
      <c r="Y25" s="104"/>
      <c r="Z25" s="104"/>
      <c r="AA25" s="104"/>
      <c r="AB25" s="104"/>
      <c r="AC25" s="104"/>
      <c r="AD25" s="104"/>
      <c r="AE25" s="104"/>
      <c r="AF25" s="115"/>
      <c r="AG25" s="115"/>
      <c r="AH25" s="115"/>
      <c r="AI25" s="115"/>
      <c r="AJ25" s="115"/>
      <c r="AK25" s="115"/>
      <c r="AL25" s="115"/>
      <c r="AM25" s="115"/>
      <c r="AN25" s="115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 s="27">
        <v>4</v>
      </c>
      <c r="BO25" s="31" t="s">
        <v>70</v>
      </c>
      <c r="BP25" s="39">
        <v>1</v>
      </c>
      <c r="BQ25" s="41" t="s">
        <v>71</v>
      </c>
      <c r="BS25" s="23">
        <v>17</v>
      </c>
      <c r="BT25" s="40" t="s">
        <v>72</v>
      </c>
      <c r="BU25" s="25">
        <v>39502007</v>
      </c>
      <c r="BV25" s="23">
        <v>4</v>
      </c>
      <c r="BW25"/>
    </row>
    <row r="26" spans="1:77" ht="15.75" thickBot="1" x14ac:dyDescent="0.3">
      <c r="A26" s="102"/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4" t="e">
        <f t="shared" si="2"/>
        <v>#N/A</v>
      </c>
      <c r="W26" s="104"/>
      <c r="X26" s="104"/>
      <c r="Y26" s="104"/>
      <c r="Z26" s="104"/>
      <c r="AA26" s="104"/>
      <c r="AB26" s="104"/>
      <c r="AC26" s="104"/>
      <c r="AD26" s="104"/>
      <c r="AE26" s="104"/>
      <c r="AF26" s="114"/>
      <c r="AG26" s="114"/>
      <c r="AH26" s="114"/>
      <c r="AI26" s="114"/>
      <c r="AJ26" s="115"/>
      <c r="AK26" s="115"/>
      <c r="AL26" s="115"/>
      <c r="AM26" s="115"/>
      <c r="AN26" s="115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 s="27">
        <v>5</v>
      </c>
      <c r="BO26" s="31" t="s">
        <v>73</v>
      </c>
      <c r="BP26" s="39">
        <v>1</v>
      </c>
      <c r="BQ26" s="41" t="s">
        <v>74</v>
      </c>
      <c r="BS26" s="23">
        <v>18</v>
      </c>
      <c r="BT26" s="40" t="s">
        <v>75</v>
      </c>
      <c r="BU26" s="25">
        <v>39503002</v>
      </c>
      <c r="BV26" s="23">
        <v>4</v>
      </c>
      <c r="BW26"/>
      <c r="BX26" s="44" t="s">
        <v>76</v>
      </c>
      <c r="BY26" s="45">
        <v>782700</v>
      </c>
    </row>
    <row r="27" spans="1:77" ht="16.5" thickTop="1" thickBot="1" x14ac:dyDescent="0.3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 s="27">
        <v>6</v>
      </c>
      <c r="BO27" s="31" t="s">
        <v>77</v>
      </c>
      <c r="BP27" s="39">
        <v>1</v>
      </c>
      <c r="BQ27" s="41" t="s">
        <v>78</v>
      </c>
      <c r="BS27" s="23">
        <v>19</v>
      </c>
      <c r="BT27" s="46" t="s">
        <v>79</v>
      </c>
      <c r="BU27" s="25">
        <v>49501001</v>
      </c>
      <c r="BV27" s="23">
        <v>4</v>
      </c>
      <c r="BW27"/>
    </row>
    <row r="28" spans="1:77" ht="16.5" customHeight="1" thickTop="1" thickBot="1" x14ac:dyDescent="0.3">
      <c r="A28" s="116" t="s">
        <v>80</v>
      </c>
      <c r="B28" s="116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 t="str">
        <f>T20</f>
        <v>Pensum Nuevo</v>
      </c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 s="27">
        <v>7</v>
      </c>
      <c r="BO28" s="32" t="s">
        <v>81</v>
      </c>
      <c r="BP28" s="39">
        <v>1</v>
      </c>
      <c r="BQ28" s="41" t="s">
        <v>82</v>
      </c>
      <c r="BS28" s="23">
        <v>20</v>
      </c>
      <c r="BT28" s="46" t="s">
        <v>83</v>
      </c>
      <c r="BU28" s="25">
        <v>49502001</v>
      </c>
      <c r="BV28" s="23">
        <v>4</v>
      </c>
      <c r="BW28"/>
      <c r="BX28" s="110" t="s">
        <v>84</v>
      </c>
      <c r="BY28" s="110">
        <f>MATCH($A$37,BO22:BO28,0)</f>
        <v>1</v>
      </c>
    </row>
    <row r="29" spans="1:77" ht="15.75" thickTop="1" x14ac:dyDescent="0.25">
      <c r="A29" s="111" t="s">
        <v>55</v>
      </c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2" t="s">
        <v>21</v>
      </c>
      <c r="Y29" s="112"/>
      <c r="Z29" s="112"/>
      <c r="AA29" s="112"/>
      <c r="AB29" s="112"/>
      <c r="AC29" s="112"/>
      <c r="AD29" s="112"/>
      <c r="AE29" s="112"/>
      <c r="AF29" s="112" t="s">
        <v>24</v>
      </c>
      <c r="AG29" s="112"/>
      <c r="AH29" s="112"/>
      <c r="AI29" s="112"/>
      <c r="AJ29" s="112" t="s">
        <v>85</v>
      </c>
      <c r="AK29" s="112"/>
      <c r="AL29" s="112"/>
      <c r="AM29" s="112"/>
      <c r="AN29" s="112"/>
      <c r="AO29" s="113" t="s">
        <v>57</v>
      </c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/>
      <c r="BB29"/>
      <c r="BC29"/>
      <c r="BD29"/>
      <c r="BE29"/>
      <c r="BF29"/>
      <c r="BG29"/>
      <c r="BH29"/>
      <c r="BI29"/>
      <c r="BJ29"/>
      <c r="BK29"/>
      <c r="BL29"/>
      <c r="BM29"/>
      <c r="BP29"/>
      <c r="BQ29"/>
      <c r="BS29" s="23">
        <v>21</v>
      </c>
      <c r="BT29" s="46" t="s">
        <v>86</v>
      </c>
      <c r="BU29" s="25">
        <v>49501002</v>
      </c>
      <c r="BV29" s="23">
        <v>4</v>
      </c>
      <c r="BW29"/>
      <c r="BX29" s="110"/>
      <c r="BY29" s="110"/>
    </row>
    <row r="30" spans="1:77" x14ac:dyDescent="0.25">
      <c r="A30" s="102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3">
        <f>VLOOKUP(A30,$BT$9:$BV$41,2,0)</f>
        <v>0</v>
      </c>
      <c r="Y30" s="103"/>
      <c r="Z30" s="103"/>
      <c r="AA30" s="103"/>
      <c r="AB30" s="103"/>
      <c r="AC30" s="103"/>
      <c r="AD30" s="103"/>
      <c r="AE30" s="103"/>
      <c r="AF30" s="104"/>
      <c r="AG30" s="104"/>
      <c r="AH30" s="104"/>
      <c r="AI30" s="104"/>
      <c r="AJ30" s="105">
        <f>VLOOKUP(A30,$BT$9:$BV$41,3,0)</f>
        <v>0</v>
      </c>
      <c r="AK30" s="105"/>
      <c r="AL30" s="105"/>
      <c r="AM30" s="105"/>
      <c r="AN30" s="105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/>
      <c r="BB30"/>
      <c r="BC30"/>
      <c r="BD30"/>
      <c r="BE30"/>
      <c r="BF30"/>
      <c r="BG30"/>
      <c r="BH30"/>
      <c r="BI30"/>
      <c r="BJ30"/>
      <c r="BK30"/>
      <c r="BL30"/>
      <c r="BM30"/>
      <c r="BP30"/>
      <c r="BQ30" s="47">
        <v>1</v>
      </c>
      <c r="BS30" s="23">
        <v>22</v>
      </c>
      <c r="BT30" s="46" t="s">
        <v>87</v>
      </c>
      <c r="BU30" s="25">
        <v>49502003</v>
      </c>
      <c r="BV30" s="23">
        <v>4</v>
      </c>
      <c r="BW30"/>
    </row>
    <row r="31" spans="1:77" x14ac:dyDescent="0.25">
      <c r="A31" s="102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3">
        <f t="shared" ref="X31:X34" si="3">VLOOKUP(A31,$BT$9:$BV$41,2,0)</f>
        <v>0</v>
      </c>
      <c r="Y31" s="103"/>
      <c r="Z31" s="103"/>
      <c r="AA31" s="103"/>
      <c r="AB31" s="103"/>
      <c r="AC31" s="103"/>
      <c r="AD31" s="103"/>
      <c r="AE31" s="103"/>
      <c r="AF31" s="104"/>
      <c r="AG31" s="104"/>
      <c r="AH31" s="104"/>
      <c r="AI31" s="104"/>
      <c r="AJ31" s="105">
        <f t="shared" ref="AJ31:AJ34" si="4">VLOOKUP(A31,$BT$9:$BV$41,3,0)</f>
        <v>0</v>
      </c>
      <c r="AK31" s="105"/>
      <c r="AL31" s="105"/>
      <c r="AM31" s="105"/>
      <c r="AN31" s="105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/>
      <c r="BB31"/>
      <c r="BC31"/>
      <c r="BD31"/>
      <c r="BE31"/>
      <c r="BF31"/>
      <c r="BG31"/>
      <c r="BH31"/>
      <c r="BI31"/>
      <c r="BJ31"/>
      <c r="BK31"/>
      <c r="BL31"/>
      <c r="BM31"/>
      <c r="BO31" s="48" t="s">
        <v>88</v>
      </c>
      <c r="BP31"/>
      <c r="BQ31" s="49">
        <v>2</v>
      </c>
      <c r="BS31" s="23">
        <v>23</v>
      </c>
      <c r="BT31" s="46" t="s">
        <v>89</v>
      </c>
      <c r="BU31" s="25">
        <v>49503001</v>
      </c>
      <c r="BV31" s="23">
        <v>4</v>
      </c>
      <c r="BW31"/>
    </row>
    <row r="32" spans="1:77" x14ac:dyDescent="0.25">
      <c r="A32" s="102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3">
        <f t="shared" si="3"/>
        <v>0</v>
      </c>
      <c r="Y32" s="103"/>
      <c r="Z32" s="103"/>
      <c r="AA32" s="103"/>
      <c r="AB32" s="103"/>
      <c r="AC32" s="103"/>
      <c r="AD32" s="103"/>
      <c r="AE32" s="103"/>
      <c r="AF32" s="104"/>
      <c r="AG32" s="104"/>
      <c r="AH32" s="104"/>
      <c r="AI32" s="104"/>
      <c r="AJ32" s="105">
        <f t="shared" si="4"/>
        <v>0</v>
      </c>
      <c r="AK32" s="105"/>
      <c r="AL32" s="105"/>
      <c r="AM32" s="105"/>
      <c r="AN32" s="105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/>
      <c r="BB32"/>
      <c r="BC32"/>
      <c r="BD32"/>
      <c r="BE32"/>
      <c r="BF32"/>
      <c r="BG32"/>
      <c r="BH32"/>
      <c r="BI32"/>
      <c r="BJ32"/>
      <c r="BK32"/>
      <c r="BL32"/>
      <c r="BM32"/>
      <c r="BO32" s="50" t="s">
        <v>90</v>
      </c>
      <c r="BP32"/>
      <c r="BQ32" s="51">
        <v>3</v>
      </c>
      <c r="BS32" s="23">
        <v>24</v>
      </c>
      <c r="BT32" s="52" t="s">
        <v>62</v>
      </c>
      <c r="BU32" s="36">
        <v>49502005</v>
      </c>
      <c r="BV32" s="23">
        <v>4</v>
      </c>
      <c r="BW32"/>
      <c r="BX32" s="42" t="s">
        <v>91</v>
      </c>
      <c r="BY32" s="53">
        <f>BY24-(BY24*(BO34+M37))</f>
        <v>0</v>
      </c>
    </row>
    <row r="33" spans="1:74" x14ac:dyDescent="0.25">
      <c r="A33" s="102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3">
        <f t="shared" si="3"/>
        <v>0</v>
      </c>
      <c r="Y33" s="103"/>
      <c r="Z33" s="103"/>
      <c r="AA33" s="103"/>
      <c r="AB33" s="103"/>
      <c r="AC33" s="103"/>
      <c r="AD33" s="103"/>
      <c r="AE33" s="103"/>
      <c r="AF33" s="104"/>
      <c r="AG33" s="104"/>
      <c r="AH33" s="104"/>
      <c r="AI33" s="104"/>
      <c r="AJ33" s="105">
        <f t="shared" si="4"/>
        <v>0</v>
      </c>
      <c r="AK33" s="105"/>
      <c r="AL33" s="105"/>
      <c r="AM33" s="105"/>
      <c r="AN33" s="105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/>
      <c r="BB33"/>
      <c r="BC33"/>
      <c r="BD33"/>
      <c r="BE33"/>
      <c r="BF33"/>
      <c r="BG33"/>
      <c r="BH33"/>
      <c r="BI33"/>
      <c r="BJ33"/>
      <c r="BK33"/>
      <c r="BL33"/>
      <c r="BM33"/>
      <c r="BP33"/>
      <c r="BQ33"/>
      <c r="BS33" s="23">
        <v>25</v>
      </c>
      <c r="BT33" s="52" t="s">
        <v>92</v>
      </c>
      <c r="BU33" s="36">
        <v>49503005</v>
      </c>
      <c r="BV33" s="23">
        <v>4</v>
      </c>
    </row>
    <row r="34" spans="1:74" ht="15.75" thickBot="1" x14ac:dyDescent="0.3">
      <c r="A34" s="102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3">
        <f t="shared" si="3"/>
        <v>0</v>
      </c>
      <c r="Y34" s="103"/>
      <c r="Z34" s="103"/>
      <c r="AA34" s="103"/>
      <c r="AB34" s="103"/>
      <c r="AC34" s="103"/>
      <c r="AD34" s="103"/>
      <c r="AE34" s="103"/>
      <c r="AF34" s="107"/>
      <c r="AG34" s="107"/>
      <c r="AH34" s="107"/>
      <c r="AI34" s="107"/>
      <c r="AJ34" s="105">
        <f t="shared" si="4"/>
        <v>0</v>
      </c>
      <c r="AK34" s="105"/>
      <c r="AL34" s="105"/>
      <c r="AM34" s="105"/>
      <c r="AN34" s="105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 s="27" t="s">
        <v>93</v>
      </c>
      <c r="BO34" s="27">
        <f>IF(M38="SI",0.1,0)</f>
        <v>0</v>
      </c>
      <c r="BP34"/>
      <c r="BQ34"/>
      <c r="BS34" s="23">
        <v>26</v>
      </c>
      <c r="BT34" s="52" t="s">
        <v>94</v>
      </c>
      <c r="BU34" s="36">
        <v>19502009</v>
      </c>
      <c r="BV34" s="23">
        <v>4</v>
      </c>
    </row>
    <row r="35" spans="1:74" ht="16.5" thickTop="1" thickBot="1" x14ac:dyDescent="0.3">
      <c r="A35" s="94"/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5" t="s">
        <v>95</v>
      </c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6"/>
      <c r="AK35" s="96"/>
      <c r="AL35" s="96"/>
      <c r="AM35" s="96"/>
      <c r="AN35" s="96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/>
      <c r="BB35"/>
      <c r="BC35"/>
      <c r="BD35"/>
      <c r="BE35"/>
      <c r="BF35"/>
      <c r="BG35"/>
      <c r="BH35"/>
      <c r="BI35"/>
      <c r="BJ35"/>
      <c r="BK35"/>
      <c r="BL35"/>
      <c r="BM35"/>
      <c r="BP35"/>
      <c r="BQ35"/>
      <c r="BS35" s="23">
        <v>27</v>
      </c>
      <c r="BT35" s="52" t="s">
        <v>96</v>
      </c>
      <c r="BU35" s="36">
        <v>39503003</v>
      </c>
      <c r="BV35" s="23">
        <v>4</v>
      </c>
    </row>
    <row r="36" spans="1:74" x14ac:dyDescent="0.25">
      <c r="A36" s="97" t="s">
        <v>97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 t="s">
        <v>98</v>
      </c>
      <c r="BP36"/>
      <c r="BQ36"/>
      <c r="BS36" s="23">
        <v>28</v>
      </c>
      <c r="BT36" s="52" t="s">
        <v>117</v>
      </c>
      <c r="BU36" s="36">
        <v>49502005</v>
      </c>
      <c r="BV36" s="23">
        <v>4</v>
      </c>
    </row>
    <row r="37" spans="1:74" x14ac:dyDescent="0.25">
      <c r="A37" s="99" t="s">
        <v>59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100">
        <f>LOOKUP($BY$28,BN22:BN28,BP22:BP28)</f>
        <v>0</v>
      </c>
      <c r="N37" s="100"/>
      <c r="O37" s="100"/>
      <c r="P37" s="100"/>
      <c r="Q37" s="54"/>
      <c r="R37" s="101" t="s">
        <v>99</v>
      </c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60"/>
      <c r="AF37" s="60"/>
      <c r="AG37" s="60"/>
      <c r="AH37" s="60"/>
      <c r="AI37" s="60"/>
      <c r="AJ37" s="60"/>
      <c r="AK37" s="97" t="s">
        <v>100</v>
      </c>
      <c r="AL37" s="97"/>
      <c r="AM37" s="97"/>
      <c r="AN37" s="97"/>
      <c r="AO37" s="97"/>
      <c r="AP37" s="9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 s="42" t="s">
        <v>101</v>
      </c>
      <c r="BO37" s="27">
        <v>1.6368000000000001E-2</v>
      </c>
      <c r="BP37"/>
      <c r="BQ37"/>
      <c r="BS37" s="23">
        <v>29</v>
      </c>
      <c r="BT37" s="52" t="s">
        <v>118</v>
      </c>
      <c r="BU37" s="36">
        <v>19502010</v>
      </c>
      <c r="BV37" s="23">
        <v>4</v>
      </c>
    </row>
    <row r="38" spans="1:74" x14ac:dyDescent="0.25">
      <c r="A38" s="80" t="s">
        <v>102</v>
      </c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8"/>
      <c r="N38" s="88"/>
      <c r="O38" s="88"/>
      <c r="P38" s="88"/>
      <c r="Q38" s="54"/>
      <c r="R38" s="89" t="s">
        <v>103</v>
      </c>
      <c r="S38" s="89"/>
      <c r="T38" s="89"/>
      <c r="U38" s="89"/>
      <c r="V38" s="89"/>
      <c r="W38" s="89"/>
      <c r="X38" s="89"/>
      <c r="Y38" s="89"/>
      <c r="Z38" s="89"/>
      <c r="AA38" s="89"/>
      <c r="AB38" s="90">
        <f>BY32+5500</f>
        <v>5500</v>
      </c>
      <c r="AC38" s="90"/>
      <c r="AD38" s="90"/>
      <c r="AE38" s="90"/>
      <c r="AF38" s="90"/>
      <c r="AG38" s="90"/>
      <c r="AH38" s="90"/>
      <c r="AI38" s="90"/>
      <c r="AJ38" s="55"/>
      <c r="AK38" s="91" t="str">
        <f>IF(M38="SI","Certificado Electoral","")</f>
        <v/>
      </c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 t="s">
        <v>104</v>
      </c>
      <c r="BP38"/>
      <c r="BQ38"/>
      <c r="BS38" s="23">
        <v>30</v>
      </c>
      <c r="BT38" s="52" t="s">
        <v>121</v>
      </c>
      <c r="BU38" s="36" t="s">
        <v>124</v>
      </c>
      <c r="BV38" s="23">
        <v>4</v>
      </c>
    </row>
    <row r="39" spans="1:74" x14ac:dyDescent="0.25">
      <c r="A39" s="80" t="str">
        <f>IF(M39&gt;1,IF(AB38&lt;CL26,"No Valido",IF(M39&gt;2,IF(AB38&lt;CL27,"No Valido","Numero de Cuotas"),"Numero de Cuotas")),"Numero de Cuotas")</f>
        <v>Numero de Cuotas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8"/>
      <c r="N39" s="88"/>
      <c r="O39" s="88"/>
      <c r="P39" s="88"/>
      <c r="Q39" s="92" t="s">
        <v>105</v>
      </c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 s="27">
        <v>1</v>
      </c>
      <c r="BO39" s="53">
        <f>BY32+5500</f>
        <v>5500</v>
      </c>
      <c r="BP39" s="27">
        <v>0</v>
      </c>
      <c r="BQ39" s="27">
        <v>0</v>
      </c>
      <c r="BS39" s="23">
        <v>31</v>
      </c>
      <c r="BT39" s="52" t="s">
        <v>122</v>
      </c>
      <c r="BU39" s="36">
        <v>49503004</v>
      </c>
      <c r="BV39" s="23">
        <v>4</v>
      </c>
    </row>
    <row r="40" spans="1:74" x14ac:dyDescent="0.25">
      <c r="A40" s="80" t="s">
        <v>106</v>
      </c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1"/>
      <c r="N40" s="81"/>
      <c r="O40" s="81"/>
      <c r="P40" s="81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2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 s="27">
        <v>2</v>
      </c>
      <c r="BO40" s="53">
        <f>(BY32*0.6)+5500</f>
        <v>5500</v>
      </c>
      <c r="BP40" s="53">
        <f>BY32*0.4*(1+BO37)</f>
        <v>0</v>
      </c>
      <c r="BQ40" s="27">
        <v>0</v>
      </c>
      <c r="BS40" s="23">
        <v>32</v>
      </c>
      <c r="BT40" s="52" t="s">
        <v>123</v>
      </c>
      <c r="BU40" s="57" t="s">
        <v>124</v>
      </c>
      <c r="BV40" s="23">
        <v>4</v>
      </c>
    </row>
    <row r="41" spans="1:74" x14ac:dyDescent="0.25">
      <c r="A41" s="84" t="s">
        <v>107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5"/>
      <c r="N41" s="85"/>
      <c r="O41" s="85"/>
      <c r="P41" s="85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 s="27">
        <v>3</v>
      </c>
      <c r="BO41" s="53">
        <f>(BY32*0.4)+5500</f>
        <v>5500</v>
      </c>
      <c r="BP41" s="53">
        <f>BY32*0.3*(1+BO37)</f>
        <v>0</v>
      </c>
      <c r="BQ41" s="53">
        <f>BY32*0.3*(1+(BO37*2))</f>
        <v>0</v>
      </c>
      <c r="BS41" s="23">
        <v>33</v>
      </c>
      <c r="BT41">
        <v>0</v>
      </c>
      <c r="BU41" s="58">
        <v>0</v>
      </c>
      <c r="BV41" s="59">
        <v>0</v>
      </c>
    </row>
    <row r="42" spans="1:74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/>
      <c r="BB42"/>
      <c r="BC42"/>
      <c r="BD42"/>
      <c r="BE42"/>
      <c r="BF42"/>
      <c r="BG42"/>
      <c r="BH42"/>
      <c r="BI42"/>
      <c r="BJ42"/>
      <c r="BK42"/>
      <c r="BL42"/>
      <c r="BM42"/>
      <c r="BP42"/>
      <c r="BQ42"/>
      <c r="BS42" s="23"/>
      <c r="BT42"/>
      <c r="BU42"/>
      <c r="BV42"/>
    </row>
    <row r="43" spans="1:74" x14ac:dyDescent="0.25">
      <c r="A43" s="73" t="s">
        <v>108</v>
      </c>
      <c r="B43" s="73"/>
      <c r="C43" s="73"/>
      <c r="D43" s="73"/>
      <c r="E43" s="73"/>
      <c r="F43" s="73"/>
      <c r="G43" s="73"/>
      <c r="H43" s="73"/>
      <c r="I43" s="73"/>
      <c r="J43" s="74" t="s">
        <v>109</v>
      </c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 t="s">
        <v>110</v>
      </c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5" t="s">
        <v>111</v>
      </c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/>
      <c r="BB43"/>
      <c r="BC43"/>
      <c r="BD43"/>
      <c r="BE43"/>
      <c r="BF43"/>
      <c r="BG43"/>
      <c r="BH43"/>
      <c r="BI43"/>
      <c r="BJ43"/>
      <c r="BK43"/>
      <c r="BL43"/>
      <c r="BM43"/>
      <c r="BP43"/>
      <c r="BQ43"/>
      <c r="BS43" s="23"/>
      <c r="BT43"/>
      <c r="BU43"/>
      <c r="BV43"/>
    </row>
    <row r="44" spans="1:74" x14ac:dyDescent="0.25">
      <c r="A44" s="76" t="s">
        <v>112</v>
      </c>
      <c r="B44" s="76"/>
      <c r="C44" s="76"/>
      <c r="D44" s="76"/>
      <c r="E44" s="76"/>
      <c r="F44" s="76"/>
      <c r="G44" s="76"/>
      <c r="H44" s="76"/>
      <c r="I44" s="76"/>
      <c r="J44" s="77" t="e">
        <f>LOOKUP(M39,BN39:BN41,BO39:BO41)</f>
        <v>#N/A</v>
      </c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8">
        <v>43297</v>
      </c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9">
        <f>Z44+10</f>
        <v>43307</v>
      </c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/>
      <c r="BB44"/>
      <c r="BC44"/>
      <c r="BD44"/>
      <c r="BE44"/>
      <c r="BF44"/>
      <c r="BG44"/>
      <c r="BH44"/>
      <c r="BI44"/>
      <c r="BJ44"/>
      <c r="BK44"/>
      <c r="BL44"/>
      <c r="BM44"/>
      <c r="BP44"/>
      <c r="BQ44"/>
      <c r="BS44" s="23"/>
      <c r="BT44"/>
      <c r="BU44"/>
      <c r="BV44"/>
    </row>
    <row r="45" spans="1:74" x14ac:dyDescent="0.25">
      <c r="A45" s="76" t="s">
        <v>113</v>
      </c>
      <c r="B45" s="76"/>
      <c r="C45" s="76"/>
      <c r="D45" s="76"/>
      <c r="E45" s="76"/>
      <c r="F45" s="76"/>
      <c r="G45" s="76"/>
      <c r="H45" s="76"/>
      <c r="I45" s="76"/>
      <c r="J45" s="77" t="e">
        <f>LOOKUP(M39,BN39:BN41,BP39:BP41)</f>
        <v>#N/A</v>
      </c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8">
        <f>Z44+33</f>
        <v>43330</v>
      </c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9">
        <f>Z45+7</f>
        <v>43337</v>
      </c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/>
      <c r="BB45"/>
      <c r="BC45"/>
      <c r="BD45"/>
      <c r="BE45"/>
      <c r="BF45"/>
      <c r="BG45"/>
      <c r="BH45"/>
      <c r="BI45"/>
      <c r="BJ45"/>
      <c r="BK45"/>
      <c r="BL45"/>
      <c r="BM45"/>
      <c r="BP45"/>
      <c r="BQ45"/>
      <c r="BS45" s="23"/>
      <c r="BT45"/>
      <c r="BU45"/>
      <c r="BV45"/>
    </row>
    <row r="46" spans="1:74" x14ac:dyDescent="0.25">
      <c r="A46" s="62" t="s">
        <v>114</v>
      </c>
      <c r="B46" s="62"/>
      <c r="C46" s="62"/>
      <c r="D46" s="62"/>
      <c r="E46" s="62"/>
      <c r="F46" s="62"/>
      <c r="G46" s="62"/>
      <c r="H46" s="62"/>
      <c r="I46" s="62"/>
      <c r="J46" s="63" t="e">
        <f>LOOKUP(M39,BN39:BN41,BQ39:BQ41)</f>
        <v>#N/A</v>
      </c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4">
        <f>Z45+29</f>
        <v>43359</v>
      </c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5">
        <f>Z46+7</f>
        <v>43366</v>
      </c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/>
      <c r="BB46"/>
      <c r="BC46"/>
      <c r="BD46"/>
      <c r="BE46"/>
      <c r="BF46"/>
      <c r="BG46"/>
      <c r="BH46"/>
      <c r="BI46"/>
      <c r="BJ46"/>
      <c r="BK46"/>
      <c r="BL46"/>
      <c r="BM46"/>
      <c r="BP46"/>
      <c r="BQ46"/>
      <c r="BS46" s="23"/>
      <c r="BT46"/>
      <c r="BU46"/>
      <c r="BV46"/>
    </row>
    <row r="47" spans="1:74" x14ac:dyDescent="0.25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/>
      <c r="BB47"/>
      <c r="BC47"/>
      <c r="BD47"/>
      <c r="BE47"/>
      <c r="BF47"/>
      <c r="BG47"/>
      <c r="BH47"/>
      <c r="BI47"/>
      <c r="BJ47"/>
      <c r="BK47"/>
      <c r="BL47"/>
      <c r="BM47"/>
      <c r="BP47"/>
      <c r="BQ47"/>
      <c r="BS47" s="23"/>
      <c r="BT47"/>
      <c r="BU47"/>
      <c r="BV47"/>
    </row>
    <row r="48" spans="1:74" x14ac:dyDescent="0.25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/>
      <c r="BB48"/>
      <c r="BC48"/>
      <c r="BD48"/>
      <c r="BE48"/>
      <c r="BF48"/>
      <c r="BG48"/>
      <c r="BH48"/>
      <c r="BI48"/>
      <c r="BJ48"/>
      <c r="BK48"/>
      <c r="BL48"/>
      <c r="BM48"/>
      <c r="BP48"/>
      <c r="BQ48"/>
      <c r="BS48" s="23"/>
      <c r="BT48"/>
      <c r="BU48"/>
      <c r="BV48"/>
    </row>
    <row r="49" spans="1:74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/>
      <c r="BB49"/>
      <c r="BC49"/>
      <c r="BD49"/>
      <c r="BE49"/>
      <c r="BF49"/>
      <c r="BG49"/>
      <c r="BH49"/>
      <c r="BI49"/>
      <c r="BJ49"/>
      <c r="BK49"/>
      <c r="BL49"/>
      <c r="BM49"/>
      <c r="BP49"/>
      <c r="BQ49"/>
      <c r="BS49" s="23"/>
      <c r="BT49"/>
      <c r="BU49"/>
      <c r="BV49"/>
    </row>
    <row r="50" spans="1:74" x14ac:dyDescent="0.25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/>
      <c r="BB50"/>
      <c r="BC50"/>
      <c r="BD50"/>
      <c r="BE50"/>
      <c r="BF50"/>
      <c r="BG50"/>
      <c r="BH50"/>
      <c r="BI50"/>
      <c r="BJ50"/>
      <c r="BK50"/>
      <c r="BL50"/>
      <c r="BM50"/>
      <c r="BP50"/>
      <c r="BQ50"/>
      <c r="BS50" s="23"/>
      <c r="BT50"/>
      <c r="BU50"/>
      <c r="BV50"/>
    </row>
    <row r="51" spans="1:74" x14ac:dyDescent="0.25">
      <c r="A51" s="70" t="s">
        <v>115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68"/>
      <c r="R51" s="71" t="s">
        <v>120</v>
      </c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68"/>
      <c r="AJ51" s="72" t="s">
        <v>116</v>
      </c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/>
      <c r="BB51"/>
      <c r="BC51"/>
      <c r="BD51"/>
      <c r="BE51"/>
      <c r="BF51"/>
      <c r="BG51"/>
      <c r="BH51"/>
      <c r="BI51"/>
      <c r="BJ51"/>
      <c r="BK51"/>
      <c r="BL51"/>
      <c r="BM51"/>
      <c r="BP51"/>
      <c r="BQ51"/>
      <c r="BS51" s="23"/>
      <c r="BT51"/>
      <c r="BU51"/>
      <c r="BV51"/>
    </row>
    <row r="52" spans="1:74" x14ac:dyDescent="0.25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/>
      <c r="BB52"/>
      <c r="BC52"/>
      <c r="BD52"/>
      <c r="BE52"/>
      <c r="BF52"/>
      <c r="BG52"/>
      <c r="BH52"/>
      <c r="BI52"/>
      <c r="BJ52"/>
      <c r="BK52"/>
      <c r="BL52"/>
      <c r="BM52"/>
      <c r="BP52"/>
      <c r="BQ52"/>
      <c r="BS52"/>
      <c r="BT52"/>
      <c r="BU52"/>
      <c r="BV52"/>
    </row>
    <row r="53" spans="1:74" x14ac:dyDescent="0.25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/>
      <c r="BB53"/>
      <c r="BC53"/>
      <c r="BD53"/>
      <c r="BE53"/>
      <c r="BF53"/>
      <c r="BG53"/>
      <c r="BH53"/>
      <c r="BI53"/>
      <c r="BJ53"/>
      <c r="BK53"/>
      <c r="BL53"/>
      <c r="BM53"/>
      <c r="BP53"/>
      <c r="BQ53"/>
      <c r="BS53"/>
      <c r="BT53"/>
      <c r="BU53"/>
      <c r="BV53"/>
    </row>
    <row r="54" spans="1:74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/>
      <c r="BB54"/>
      <c r="BC54"/>
      <c r="BD54"/>
      <c r="BE54"/>
      <c r="BF54"/>
      <c r="BG54"/>
      <c r="BH54"/>
      <c r="BI54"/>
      <c r="BJ54"/>
      <c r="BK54"/>
      <c r="BL54"/>
      <c r="BM54"/>
      <c r="BP54"/>
      <c r="BQ54"/>
      <c r="BS54"/>
      <c r="BT54"/>
      <c r="BU54"/>
      <c r="BV54"/>
    </row>
    <row r="55" spans="1:74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/>
      <c r="BB55"/>
      <c r="BC55"/>
      <c r="BD55"/>
      <c r="BE55"/>
      <c r="BF55"/>
      <c r="BG55"/>
      <c r="BH55"/>
      <c r="BI55"/>
      <c r="BJ55"/>
      <c r="BK55"/>
      <c r="BL55"/>
      <c r="BM55"/>
      <c r="BP55"/>
      <c r="BQ55"/>
      <c r="BS55"/>
      <c r="BT55"/>
      <c r="BU55"/>
      <c r="BV55"/>
    </row>
    <row r="56" spans="1:74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/>
      <c r="BB56"/>
      <c r="BC56"/>
      <c r="BD56"/>
      <c r="BE56"/>
      <c r="BF56"/>
      <c r="BG56"/>
      <c r="BH56"/>
      <c r="BI56"/>
      <c r="BJ56"/>
      <c r="BK56"/>
      <c r="BL56"/>
      <c r="BM56"/>
      <c r="BP56"/>
      <c r="BQ56"/>
      <c r="BS56"/>
      <c r="BT56"/>
      <c r="BU56"/>
      <c r="BV56"/>
    </row>
    <row r="57" spans="1:74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/>
      <c r="BB57"/>
      <c r="BC57"/>
      <c r="BD57"/>
      <c r="BE57"/>
      <c r="BF57"/>
      <c r="BG57"/>
      <c r="BH57"/>
      <c r="BI57"/>
      <c r="BJ57"/>
      <c r="BK57"/>
      <c r="BL57"/>
      <c r="BM57"/>
      <c r="BP57"/>
      <c r="BQ57"/>
      <c r="BS57"/>
      <c r="BT57"/>
      <c r="BU57"/>
      <c r="BV57"/>
    </row>
    <row r="58" spans="1:74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/>
      <c r="BB58"/>
      <c r="BC58"/>
      <c r="BD58"/>
      <c r="BE58"/>
      <c r="BF58"/>
      <c r="BG58"/>
      <c r="BH58"/>
      <c r="BI58"/>
      <c r="BJ58"/>
      <c r="BK58"/>
      <c r="BL58"/>
      <c r="BM58"/>
      <c r="BP58"/>
      <c r="BQ58"/>
      <c r="BS58"/>
      <c r="BT58"/>
      <c r="BU58"/>
      <c r="BV58"/>
    </row>
    <row r="59" spans="1:74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/>
      <c r="BB59"/>
      <c r="BC59"/>
      <c r="BD59"/>
      <c r="BE59"/>
      <c r="BF59"/>
      <c r="BG59"/>
      <c r="BH59"/>
      <c r="BI59"/>
      <c r="BJ59"/>
      <c r="BK59"/>
      <c r="BL59"/>
      <c r="BM59"/>
      <c r="BP59"/>
      <c r="BQ59"/>
      <c r="BS59"/>
      <c r="BT59"/>
      <c r="BU59"/>
      <c r="BV59"/>
    </row>
    <row r="60" spans="1:74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/>
      <c r="BB60"/>
      <c r="BC60"/>
      <c r="BD60"/>
      <c r="BE60"/>
      <c r="BF60"/>
      <c r="BG60"/>
      <c r="BH60"/>
      <c r="BI60"/>
      <c r="BJ60"/>
      <c r="BK60"/>
      <c r="BL60"/>
      <c r="BM60"/>
      <c r="BP60"/>
      <c r="BQ60"/>
      <c r="BS60"/>
      <c r="BT60"/>
      <c r="BU60"/>
      <c r="BV60"/>
    </row>
    <row r="61" spans="1:74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/>
      <c r="BB61"/>
      <c r="BC61"/>
      <c r="BD61"/>
      <c r="BE61"/>
      <c r="BF61"/>
      <c r="BG61"/>
      <c r="BH61"/>
      <c r="BI61"/>
      <c r="BJ61"/>
      <c r="BK61"/>
      <c r="BL61"/>
      <c r="BM61"/>
      <c r="BP61"/>
      <c r="BQ61"/>
      <c r="BS61"/>
      <c r="BT61"/>
      <c r="BU61"/>
      <c r="BV61"/>
    </row>
    <row r="62" spans="1:74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/>
      <c r="BB62"/>
      <c r="BC62"/>
      <c r="BD62"/>
      <c r="BE62"/>
      <c r="BF62"/>
      <c r="BG62"/>
      <c r="BH62"/>
      <c r="BI62"/>
      <c r="BJ62"/>
      <c r="BK62"/>
      <c r="BL62"/>
      <c r="BM62"/>
      <c r="BP62"/>
      <c r="BQ62"/>
      <c r="BS62"/>
      <c r="BT62"/>
      <c r="BU62"/>
      <c r="BV62"/>
    </row>
    <row r="63" spans="1:74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/>
      <c r="BB63"/>
      <c r="BC63"/>
      <c r="BD63"/>
      <c r="BE63"/>
      <c r="BF63"/>
      <c r="BG63"/>
      <c r="BH63"/>
      <c r="BI63"/>
      <c r="BJ63"/>
      <c r="BK63"/>
      <c r="BL63"/>
      <c r="BM63"/>
      <c r="BP63"/>
      <c r="BQ63"/>
      <c r="BS63"/>
      <c r="BT63"/>
      <c r="BU63"/>
      <c r="BV63"/>
    </row>
    <row r="64" spans="1:74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/>
      <c r="BB64"/>
      <c r="BC64"/>
      <c r="BD64"/>
      <c r="BE64"/>
      <c r="BF64"/>
      <c r="BG64"/>
      <c r="BH64"/>
      <c r="BI64"/>
      <c r="BJ64"/>
      <c r="BK64"/>
      <c r="BL64"/>
      <c r="BM64"/>
      <c r="BP64"/>
      <c r="BQ64"/>
      <c r="BS64"/>
      <c r="BT64"/>
      <c r="BU64"/>
      <c r="BV64"/>
    </row>
    <row r="65" spans="1:52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</row>
    <row r="66" spans="1:52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</row>
    <row r="67" spans="1:52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</row>
    <row r="68" spans="1:52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</row>
    <row r="69" spans="1:52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</row>
    <row r="70" spans="1:52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</row>
    <row r="71" spans="1:52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</row>
    <row r="72" spans="1:52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</row>
    <row r="73" spans="1:52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</row>
    <row r="74" spans="1:52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</row>
    <row r="75" spans="1:52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</row>
  </sheetData>
  <dataConsolidate function="product">
    <dataRefs count="2">
      <dataRef ref="BT9:BT37" sheet="Preinscripción"/>
      <dataRef ref="BU9:BU37" sheet="Preinscripción"/>
    </dataRefs>
  </dataConsolidate>
  <mergeCells count="180">
    <mergeCell ref="A1:AZ1"/>
    <mergeCell ref="I2:AQ2"/>
    <mergeCell ref="I3:AQ3"/>
    <mergeCell ref="I4:AQ4"/>
    <mergeCell ref="I5:AQ5"/>
    <mergeCell ref="A6:AZ6"/>
    <mergeCell ref="B7:Q7"/>
    <mergeCell ref="R7:W7"/>
    <mergeCell ref="X7:AC7"/>
    <mergeCell ref="AD7:AF7"/>
    <mergeCell ref="AO7:AZ7"/>
    <mergeCell ref="A8:AZ8"/>
    <mergeCell ref="A9:A10"/>
    <mergeCell ref="B9:E9"/>
    <mergeCell ref="F9:Q9"/>
    <mergeCell ref="R9:W10"/>
    <mergeCell ref="X9:AC9"/>
    <mergeCell ref="AD9:AZ9"/>
    <mergeCell ref="B10:E10"/>
    <mergeCell ref="F10:Q10"/>
    <mergeCell ref="X10:AV10"/>
    <mergeCell ref="AW10:AZ10"/>
    <mergeCell ref="BX10:BX14"/>
    <mergeCell ref="A11:W11"/>
    <mergeCell ref="X11:AA11"/>
    <mergeCell ref="AB11:AC11"/>
    <mergeCell ref="AD11:AF11"/>
    <mergeCell ref="AG11:AL11"/>
    <mergeCell ref="AM11:AV11"/>
    <mergeCell ref="AW11:AZ11"/>
    <mergeCell ref="A12:S12"/>
    <mergeCell ref="T12:AZ12"/>
    <mergeCell ref="A13:K13"/>
    <mergeCell ref="L13:V13"/>
    <mergeCell ref="W13:AP13"/>
    <mergeCell ref="AQ13:AZ13"/>
    <mergeCell ref="A14:K14"/>
    <mergeCell ref="L14:V14"/>
    <mergeCell ref="W14:AP14"/>
    <mergeCell ref="AQ14:AZ14"/>
    <mergeCell ref="A15:AF15"/>
    <mergeCell ref="AG15:AP15"/>
    <mergeCell ref="AQ15:AZ15"/>
    <mergeCell ref="A16:AF16"/>
    <mergeCell ref="AG16:AP16"/>
    <mergeCell ref="AQ16:AZ16"/>
    <mergeCell ref="A17:S17"/>
    <mergeCell ref="T17:AC17"/>
    <mergeCell ref="AD17:AM17"/>
    <mergeCell ref="AN17:AZ17"/>
    <mergeCell ref="BX17:BX21"/>
    <mergeCell ref="A18:S18"/>
    <mergeCell ref="T18:AC18"/>
    <mergeCell ref="AD18:AM18"/>
    <mergeCell ref="AN18:AZ18"/>
    <mergeCell ref="A19:AZ19"/>
    <mergeCell ref="A20:S20"/>
    <mergeCell ref="T20:AZ20"/>
    <mergeCell ref="A21:U21"/>
    <mergeCell ref="V21:AE21"/>
    <mergeCell ref="AF21:AI21"/>
    <mergeCell ref="AJ21:AN21"/>
    <mergeCell ref="AO21:AZ21"/>
    <mergeCell ref="A22:U22"/>
    <mergeCell ref="V22:AE22"/>
    <mergeCell ref="AF22:AI22"/>
    <mergeCell ref="AJ22:AN22"/>
    <mergeCell ref="AO22:AZ22"/>
    <mergeCell ref="A23:U23"/>
    <mergeCell ref="V23:AE23"/>
    <mergeCell ref="AF23:AI23"/>
    <mergeCell ref="AJ23:AN23"/>
    <mergeCell ref="AO23:AZ23"/>
    <mergeCell ref="A24:U24"/>
    <mergeCell ref="V24:AE24"/>
    <mergeCell ref="AF24:AI24"/>
    <mergeCell ref="AJ24:AN24"/>
    <mergeCell ref="AO24:AZ24"/>
    <mergeCell ref="A25:U25"/>
    <mergeCell ref="V25:AE25"/>
    <mergeCell ref="AF25:AI25"/>
    <mergeCell ref="AJ25:AN25"/>
    <mergeCell ref="AO25:AZ25"/>
    <mergeCell ref="A26:U26"/>
    <mergeCell ref="V26:AE26"/>
    <mergeCell ref="AF26:AI26"/>
    <mergeCell ref="AJ26:AN26"/>
    <mergeCell ref="AO26:AZ26"/>
    <mergeCell ref="A27:AZ27"/>
    <mergeCell ref="A28:S28"/>
    <mergeCell ref="T28:AZ28"/>
    <mergeCell ref="BX28:BX29"/>
    <mergeCell ref="BY28:BY29"/>
    <mergeCell ref="A29:W29"/>
    <mergeCell ref="X29:AE29"/>
    <mergeCell ref="AF29:AI29"/>
    <mergeCell ref="AJ29:AN29"/>
    <mergeCell ref="AO29:AZ29"/>
    <mergeCell ref="A30:W30"/>
    <mergeCell ref="X30:AE30"/>
    <mergeCell ref="AF30:AI30"/>
    <mergeCell ref="AJ30:AN30"/>
    <mergeCell ref="AO30:AZ30"/>
    <mergeCell ref="A31:W31"/>
    <mergeCell ref="X31:AE31"/>
    <mergeCell ref="AF31:AI31"/>
    <mergeCell ref="AJ31:AN31"/>
    <mergeCell ref="AO31:AZ31"/>
    <mergeCell ref="A32:W32"/>
    <mergeCell ref="X32:AE32"/>
    <mergeCell ref="AF32:AI32"/>
    <mergeCell ref="AJ32:AN32"/>
    <mergeCell ref="AO32:AZ32"/>
    <mergeCell ref="A33:W33"/>
    <mergeCell ref="X33:AE33"/>
    <mergeCell ref="AF33:AI33"/>
    <mergeCell ref="AJ33:AN33"/>
    <mergeCell ref="AO33:AZ33"/>
    <mergeCell ref="A34:W34"/>
    <mergeCell ref="X34:AE34"/>
    <mergeCell ref="AF34:AI34"/>
    <mergeCell ref="AJ34:AN34"/>
    <mergeCell ref="AO34:AZ34"/>
    <mergeCell ref="A35:U35"/>
    <mergeCell ref="V35:AI35"/>
    <mergeCell ref="AJ35:AN35"/>
    <mergeCell ref="AO35:AZ35"/>
    <mergeCell ref="A36:O36"/>
    <mergeCell ref="P36:AZ36"/>
    <mergeCell ref="A37:L37"/>
    <mergeCell ref="M37:P37"/>
    <mergeCell ref="R37:AD37"/>
    <mergeCell ref="AE37:AJ37"/>
    <mergeCell ref="AK37:AP37"/>
    <mergeCell ref="AQ37:AZ37"/>
    <mergeCell ref="A38:L38"/>
    <mergeCell ref="M38:P38"/>
    <mergeCell ref="R38:AA38"/>
    <mergeCell ref="AB38:AI38"/>
    <mergeCell ref="AK38:AZ38"/>
    <mergeCell ref="A39:L39"/>
    <mergeCell ref="M39:P39"/>
    <mergeCell ref="Q39:AJ39"/>
    <mergeCell ref="AK39:AZ39"/>
    <mergeCell ref="A40:L40"/>
    <mergeCell ref="M40:P40"/>
    <mergeCell ref="Q40:AJ40"/>
    <mergeCell ref="AK40:AZ40"/>
    <mergeCell ref="A41:L41"/>
    <mergeCell ref="M41:P41"/>
    <mergeCell ref="Q41:AJ41"/>
    <mergeCell ref="AK41:AZ41"/>
    <mergeCell ref="A42:AZ42"/>
    <mergeCell ref="A43:I43"/>
    <mergeCell ref="J43:Y43"/>
    <mergeCell ref="Z43:AK43"/>
    <mergeCell ref="AL43:AZ43"/>
    <mergeCell ref="A44:I44"/>
    <mergeCell ref="J44:Y44"/>
    <mergeCell ref="Z44:AK44"/>
    <mergeCell ref="AL44:AZ44"/>
    <mergeCell ref="A45:I45"/>
    <mergeCell ref="J45:Y45"/>
    <mergeCell ref="Z45:AK45"/>
    <mergeCell ref="AL45:AZ45"/>
    <mergeCell ref="A52:AZ52"/>
    <mergeCell ref="A53:AZ53"/>
    <mergeCell ref="A46:I46"/>
    <mergeCell ref="J46:Y46"/>
    <mergeCell ref="Z46:AK46"/>
    <mergeCell ref="AL46:AZ46"/>
    <mergeCell ref="A47:AZ47"/>
    <mergeCell ref="A48:P50"/>
    <mergeCell ref="Q48:Q51"/>
    <mergeCell ref="R48:AH50"/>
    <mergeCell ref="AI48:AI51"/>
    <mergeCell ref="AJ48:AZ50"/>
    <mergeCell ref="A51:P51"/>
    <mergeCell ref="R51:AH51"/>
    <mergeCell ref="AJ51:AZ51"/>
  </mergeCells>
  <conditionalFormatting sqref="A30:W34">
    <cfRule type="expression" dxfId="11" priority="2">
      <formula>ISERROR($X$30)=1</formula>
    </cfRule>
  </conditionalFormatting>
  <conditionalFormatting sqref="A30:W34">
    <cfRule type="expression" dxfId="10" priority="3">
      <formula>ISERROR($X$31)=1</formula>
    </cfRule>
  </conditionalFormatting>
  <conditionalFormatting sqref="A32">
    <cfRule type="expression" dxfId="9" priority="4">
      <formula>ISERROR($X$32)=1</formula>
    </cfRule>
  </conditionalFormatting>
  <conditionalFormatting sqref="A33">
    <cfRule type="expression" dxfId="8" priority="5">
      <formula>ISERROR($X$33)=1</formula>
    </cfRule>
  </conditionalFormatting>
  <conditionalFormatting sqref="A34">
    <cfRule type="expression" dxfId="7" priority="6">
      <formula>ISERROR($X$34)=1</formula>
    </cfRule>
  </conditionalFormatting>
  <conditionalFormatting sqref="A30:A34">
    <cfRule type="expression" dxfId="6" priority="7">
      <formula>ISERROR($X$30)=1</formula>
    </cfRule>
  </conditionalFormatting>
  <conditionalFormatting sqref="A32">
    <cfRule type="expression" dxfId="5" priority="8">
      <formula>ISERROR($X$30)=1</formula>
    </cfRule>
  </conditionalFormatting>
  <conditionalFormatting sqref="A32">
    <cfRule type="expression" dxfId="4" priority="9">
      <formula>ISERROR($X$31)=1</formula>
    </cfRule>
  </conditionalFormatting>
  <conditionalFormatting sqref="A33">
    <cfRule type="expression" dxfId="3" priority="10">
      <formula>ISERROR($X$30)=1</formula>
    </cfRule>
  </conditionalFormatting>
  <conditionalFormatting sqref="A33">
    <cfRule type="expression" dxfId="2" priority="11">
      <formula>ISERROR($X$31)=1</formula>
    </cfRule>
  </conditionalFormatting>
  <conditionalFormatting sqref="A34">
    <cfRule type="expression" dxfId="1" priority="12">
      <formula>ISERROR($X$30)=1</formula>
    </cfRule>
  </conditionalFormatting>
  <conditionalFormatting sqref="A34">
    <cfRule type="expression" dxfId="0" priority="13">
      <formula>ISERROR($X$31)=1</formula>
    </cfRule>
  </conditionalFormatting>
  <dataValidations count="11">
    <dataValidation type="list" allowBlank="1" showInputMessage="1" showErrorMessage="1" sqref="M38:P38">
      <formula1>$BO$31:$BO$32</formula1>
      <formula2>0</formula2>
    </dataValidation>
    <dataValidation type="list" allowBlank="1" showInputMessage="1" showErrorMessage="1" sqref="A37:L37">
      <formula1>$BO$22:$BO$28</formula1>
      <formula2>0</formula2>
    </dataValidation>
    <dataValidation type="list" allowBlank="1" showInputMessage="1" showErrorMessage="1" sqref="M39:P39">
      <formula1>$BQ$30:$BQ$32</formula1>
      <formula2>0</formula2>
    </dataValidation>
    <dataValidation type="list" allowBlank="1" showInputMessage="1" showErrorMessage="1" sqref="T20:AZ20">
      <formula1>$BO$17:$BO$18</formula1>
      <formula2>0</formula2>
    </dataValidation>
    <dataValidation type="list" allowBlank="1" showInputMessage="1" showErrorMessage="1" sqref="X10:AV10">
      <formula1>$BO$6:$BO$9</formula1>
      <formula2>0</formula2>
    </dataValidation>
    <dataValidation type="list" allowBlank="1" showInputMessage="1" showErrorMessage="1" sqref="AQ16:AZ16">
      <formula1>$BO$12:$BO$14</formula1>
      <formula2>0</formula2>
    </dataValidation>
    <dataValidation type="textLength" allowBlank="1" showInputMessage="1" showErrorMessage="1" sqref="A14:K14">
      <formula1>1</formula1>
      <formula2>15</formula2>
    </dataValidation>
    <dataValidation type="list" allowBlank="1" showInputMessage="1" showErrorMessage="1" sqref="A22:U26">
      <formula1>$BT$9:$BT$37</formula1>
      <formula2>0</formula2>
    </dataValidation>
    <dataValidation type="list" allowBlank="1" showInputMessage="1" showErrorMessage="1" sqref="AB11:AC11">
      <formula1>$BQ$9:$BQ$10</formula1>
      <formula2>0</formula2>
    </dataValidation>
    <dataValidation type="list" allowBlank="1" showInputMessage="1" showErrorMessage="1" sqref="AM11:AV11">
      <formula1>$BQ$6:$BQ$7</formula1>
      <formula2>0</formula2>
    </dataValidation>
    <dataValidation type="list" allowBlank="1" showInputMessage="1" showErrorMessage="1" sqref="A30:W34">
      <formula1>$BT$9:$BT$40</formula1>
    </dataValidation>
  </dataValidations>
  <pageMargins left="0.7" right="0.7" top="0.75" bottom="0.75" header="0.51180555555555496" footer="0.51180555555555496"/>
  <pageSetup scale="76" firstPageNumber="0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1763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Preinscripción</vt:lpstr>
      <vt:lpstr>Preinscripción!Área_de_impresión</vt:lpstr>
      <vt:lpstr>CODIGO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</dc:creator>
  <cp:lastModifiedBy>Alison Rubiano</cp:lastModifiedBy>
  <cp:revision>3</cp:revision>
  <cp:lastPrinted>2017-06-30T13:29:52Z</cp:lastPrinted>
  <dcterms:created xsi:type="dcterms:W3CDTF">2016-06-28T15:09:57Z</dcterms:created>
  <dcterms:modified xsi:type="dcterms:W3CDTF">2018-06-26T14:10:26Z</dcterms:modified>
  <dc:language>es-CO</dc:language>
</cp:coreProperties>
</file>